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normanduplessis/Downloads/ERCP klaar/Models/2024/"/>
    </mc:Choice>
  </mc:AlternateContent>
  <xr:revisionPtr revIDLastSave="0" documentId="13_ncr:1_{08A33171-B63A-7044-8C09-09B3F9BE6D93}" xr6:coauthVersionLast="47" xr6:coauthVersionMax="47" xr10:uidLastSave="{00000000-0000-0000-0000-000000000000}"/>
  <bookViews>
    <workbookView xWindow="4880" yWindow="500" windowWidth="46320" windowHeight="26380" activeTab="9" xr2:uid="{710C5409-B4BF-1A49-8D43-D3857D6B35B3}"/>
  </bookViews>
  <sheets>
    <sheet name="IEC Results" sheetId="1" r:id="rId1"/>
    <sheet name="EC" sheetId="3" r:id="rId2"/>
    <sheet name="FS" sheetId="4" r:id="rId3"/>
    <sheet name="GT" sheetId="5" r:id="rId4"/>
    <sheet name="KZN" sheetId="6" r:id="rId5"/>
    <sheet name="LIM" sheetId="7" r:id="rId6"/>
    <sheet name="MP" sheetId="8" r:id="rId7"/>
    <sheet name="NW" sheetId="9" r:id="rId8"/>
    <sheet name="NC" sheetId="10" r:id="rId9"/>
    <sheet name="WC" sheetId="11" r:id="rId10"/>
  </sheets>
  <definedNames>
    <definedName name="_xlnm._FilterDatabase" localSheetId="0" hidden="1">'IEC Results'!$A$4:$S$79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11" l="1"/>
  <c r="G33" i="11"/>
  <c r="Q28" i="10"/>
  <c r="G28" i="10"/>
  <c r="Q32" i="9"/>
  <c r="G32" i="9"/>
  <c r="Q31" i="8"/>
  <c r="G31" i="8"/>
  <c r="Q38" i="7"/>
  <c r="G38" i="7"/>
  <c r="Q37" i="6"/>
  <c r="G37" i="6"/>
  <c r="Q49" i="5"/>
  <c r="G49" i="5"/>
  <c r="Q31" i="4"/>
  <c r="G31" i="4"/>
  <c r="Q31" i="3"/>
  <c r="G31" i="3"/>
  <c r="I5" i="11"/>
  <c r="I6" i="11"/>
  <c r="I7" i="11"/>
  <c r="I8" i="11"/>
  <c r="I9" i="11"/>
  <c r="I10" i="11"/>
  <c r="I11" i="11"/>
  <c r="I12" i="11"/>
  <c r="P12" i="11" s="1"/>
  <c r="Q12" i="11" s="1"/>
  <c r="I13" i="11"/>
  <c r="P13" i="11" s="1"/>
  <c r="Q13" i="11" s="1"/>
  <c r="I14" i="11"/>
  <c r="J14" i="11" s="1"/>
  <c r="I15" i="11"/>
  <c r="J15" i="11" s="1"/>
  <c r="L15" i="11" s="1"/>
  <c r="M15" i="11" s="1"/>
  <c r="I16" i="11"/>
  <c r="P16" i="11" s="1"/>
  <c r="Q16" i="11" s="1"/>
  <c r="I17" i="11"/>
  <c r="I18" i="11"/>
  <c r="I19" i="11"/>
  <c r="I20" i="11"/>
  <c r="P20" i="11" s="1"/>
  <c r="I21" i="11"/>
  <c r="I22" i="11"/>
  <c r="I23" i="11"/>
  <c r="I24" i="11"/>
  <c r="I25" i="11"/>
  <c r="I26" i="11"/>
  <c r="J26" i="11" s="1"/>
  <c r="I27" i="11"/>
  <c r="J27" i="11" s="1"/>
  <c r="L27" i="11" s="1"/>
  <c r="M27" i="11" s="1"/>
  <c r="I28" i="11"/>
  <c r="P28" i="11" s="1"/>
  <c r="I29" i="11"/>
  <c r="I30" i="11"/>
  <c r="I31" i="11"/>
  <c r="I32" i="11"/>
  <c r="I4" i="11"/>
  <c r="P4" i="11" s="1"/>
  <c r="I5" i="10"/>
  <c r="J5" i="10" s="1"/>
  <c r="K5" i="10" s="1"/>
  <c r="I6" i="10"/>
  <c r="J6" i="10" s="1"/>
  <c r="I7" i="10"/>
  <c r="I8" i="10"/>
  <c r="I9" i="10"/>
  <c r="I10" i="10"/>
  <c r="J10" i="10" s="1"/>
  <c r="I11" i="10"/>
  <c r="I12" i="10"/>
  <c r="P12" i="10" s="1"/>
  <c r="Q12" i="10" s="1"/>
  <c r="I13" i="10"/>
  <c r="P13" i="10" s="1"/>
  <c r="Q13" i="10" s="1"/>
  <c r="I14" i="10"/>
  <c r="J14" i="10" s="1"/>
  <c r="I15" i="10"/>
  <c r="I16" i="10"/>
  <c r="I17" i="10"/>
  <c r="I18" i="10"/>
  <c r="I19" i="10"/>
  <c r="I20" i="10"/>
  <c r="I21" i="10"/>
  <c r="I22" i="10"/>
  <c r="J22" i="10" s="1"/>
  <c r="I23" i="10"/>
  <c r="P23" i="10" s="1"/>
  <c r="Q23" i="10" s="1"/>
  <c r="I24" i="10"/>
  <c r="I25" i="10"/>
  <c r="P25" i="10" s="1"/>
  <c r="Q25" i="10" s="1"/>
  <c r="I26" i="10"/>
  <c r="I27" i="10"/>
  <c r="I4" i="10"/>
  <c r="P4" i="10" s="1"/>
  <c r="I5" i="9"/>
  <c r="P5" i="9" s="1"/>
  <c r="Q5" i="9" s="1"/>
  <c r="I6" i="9"/>
  <c r="J6" i="9" s="1"/>
  <c r="I7" i="9"/>
  <c r="I8" i="9"/>
  <c r="I9" i="9"/>
  <c r="I10" i="9"/>
  <c r="I11" i="9"/>
  <c r="I12" i="9"/>
  <c r="I13" i="9"/>
  <c r="P13" i="9" s="1"/>
  <c r="Q13" i="9" s="1"/>
  <c r="I14" i="9"/>
  <c r="J14" i="9" s="1"/>
  <c r="I15" i="9"/>
  <c r="J15" i="9" s="1"/>
  <c r="I16" i="9"/>
  <c r="P16" i="9" s="1"/>
  <c r="Q16" i="9" s="1"/>
  <c r="I17" i="9"/>
  <c r="I18" i="9"/>
  <c r="I19" i="9"/>
  <c r="I20" i="9"/>
  <c r="I21" i="9"/>
  <c r="P21" i="9" s="1"/>
  <c r="Q21" i="9" s="1"/>
  <c r="I22" i="9"/>
  <c r="J22" i="9" s="1"/>
  <c r="I23" i="9"/>
  <c r="J23" i="9" s="1"/>
  <c r="I24" i="9"/>
  <c r="I25" i="9"/>
  <c r="I26" i="9"/>
  <c r="I27" i="9"/>
  <c r="J27" i="9" s="1"/>
  <c r="I28" i="9"/>
  <c r="I29" i="9"/>
  <c r="I30" i="9"/>
  <c r="I31" i="9"/>
  <c r="I4" i="9"/>
  <c r="I5" i="8"/>
  <c r="I6" i="8"/>
  <c r="J6" i="8" s="1"/>
  <c r="L6" i="8" s="1"/>
  <c r="M6" i="8" s="1"/>
  <c r="I7" i="8"/>
  <c r="J7" i="8" s="1"/>
  <c r="I8" i="8"/>
  <c r="I9" i="8"/>
  <c r="I10" i="8"/>
  <c r="I11" i="8"/>
  <c r="I12" i="8"/>
  <c r="I13" i="8"/>
  <c r="I14" i="8"/>
  <c r="J14" i="8" s="1"/>
  <c r="L14" i="8" s="1"/>
  <c r="M14" i="8" s="1"/>
  <c r="I15" i="8"/>
  <c r="J15" i="8" s="1"/>
  <c r="I16" i="8"/>
  <c r="P16" i="8" s="1"/>
  <c r="Q16" i="8" s="1"/>
  <c r="I17" i="8"/>
  <c r="I18" i="8"/>
  <c r="I19" i="8"/>
  <c r="I20" i="8"/>
  <c r="I21" i="8"/>
  <c r="I22" i="8"/>
  <c r="J22" i="8" s="1"/>
  <c r="L22" i="8" s="1"/>
  <c r="M22" i="8" s="1"/>
  <c r="I23" i="8"/>
  <c r="J23" i="8" s="1"/>
  <c r="I24" i="8"/>
  <c r="P24" i="8" s="1"/>
  <c r="Q24" i="8" s="1"/>
  <c r="I25" i="8"/>
  <c r="I26" i="8"/>
  <c r="I27" i="8"/>
  <c r="I28" i="8"/>
  <c r="I29" i="8"/>
  <c r="I4" i="8"/>
  <c r="I5" i="7"/>
  <c r="I6" i="7"/>
  <c r="I7" i="7"/>
  <c r="I8" i="7"/>
  <c r="I9" i="7"/>
  <c r="I10" i="7"/>
  <c r="J10" i="7" s="1"/>
  <c r="K10" i="7" s="1"/>
  <c r="I11" i="7"/>
  <c r="I12" i="7"/>
  <c r="P12" i="7" s="1"/>
  <c r="Q12" i="7" s="1"/>
  <c r="I13" i="7"/>
  <c r="I14" i="7"/>
  <c r="J14" i="7" s="1"/>
  <c r="L14" i="7" s="1"/>
  <c r="M14" i="7" s="1"/>
  <c r="I15" i="7"/>
  <c r="J15" i="7" s="1"/>
  <c r="I16" i="7"/>
  <c r="P16" i="7" s="1"/>
  <c r="Q16" i="7" s="1"/>
  <c r="I17" i="7"/>
  <c r="I18" i="7"/>
  <c r="I19" i="7"/>
  <c r="I20" i="7"/>
  <c r="I21" i="7"/>
  <c r="I22" i="7"/>
  <c r="I23" i="7"/>
  <c r="I24" i="7"/>
  <c r="I25" i="7"/>
  <c r="I26" i="7"/>
  <c r="I27" i="7"/>
  <c r="J27" i="7" s="1"/>
  <c r="I28" i="7"/>
  <c r="I29" i="7"/>
  <c r="I30" i="7"/>
  <c r="I31" i="7"/>
  <c r="I32" i="7"/>
  <c r="I33" i="7"/>
  <c r="I34" i="7"/>
  <c r="I35" i="7"/>
  <c r="I36" i="7"/>
  <c r="P36" i="7" s="1"/>
  <c r="Q36" i="7" s="1"/>
  <c r="I37" i="7"/>
  <c r="P37" i="7" s="1"/>
  <c r="Q37" i="7" s="1"/>
  <c r="I4" i="7"/>
  <c r="J4" i="7" s="1"/>
  <c r="L4" i="7" s="1"/>
  <c r="M4" i="7" s="1"/>
  <c r="I5" i="6"/>
  <c r="P5" i="6" s="1"/>
  <c r="Q5" i="6" s="1"/>
  <c r="I6" i="6"/>
  <c r="J6" i="6" s="1"/>
  <c r="I7" i="6"/>
  <c r="J7" i="6" s="1"/>
  <c r="I8" i="6"/>
  <c r="I9" i="6"/>
  <c r="I10" i="6"/>
  <c r="I11" i="6"/>
  <c r="I12" i="6"/>
  <c r="P12" i="6" s="1"/>
  <c r="Q12" i="6" s="1"/>
  <c r="I13" i="6"/>
  <c r="P13" i="6" s="1"/>
  <c r="Q13" i="6" s="1"/>
  <c r="I14" i="6"/>
  <c r="J14" i="6" s="1"/>
  <c r="I15" i="6"/>
  <c r="J15" i="6" s="1"/>
  <c r="I16" i="6"/>
  <c r="P16" i="6" s="1"/>
  <c r="Q16" i="6" s="1"/>
  <c r="I17" i="6"/>
  <c r="P17" i="6" s="1"/>
  <c r="Q17" i="6" s="1"/>
  <c r="I18" i="6"/>
  <c r="J18" i="6" s="1"/>
  <c r="I19" i="6"/>
  <c r="I20" i="6"/>
  <c r="I21" i="6"/>
  <c r="I22" i="6"/>
  <c r="I23" i="6"/>
  <c r="J23" i="6" s="1"/>
  <c r="I24" i="6"/>
  <c r="P24" i="6" s="1"/>
  <c r="Q24" i="6" s="1"/>
  <c r="I25" i="6"/>
  <c r="I26" i="6"/>
  <c r="I27" i="6"/>
  <c r="I28" i="6"/>
  <c r="I29" i="6"/>
  <c r="I30" i="6"/>
  <c r="I31" i="6"/>
  <c r="J31" i="6" s="1"/>
  <c r="I32" i="6"/>
  <c r="I33" i="6"/>
  <c r="I34" i="6"/>
  <c r="I35" i="6"/>
  <c r="I36" i="6"/>
  <c r="I4" i="6"/>
  <c r="I5" i="5"/>
  <c r="P5" i="5" s="1"/>
  <c r="Q5" i="5" s="1"/>
  <c r="I6" i="5"/>
  <c r="I7" i="5"/>
  <c r="J7" i="5" s="1"/>
  <c r="I8" i="5"/>
  <c r="I9" i="5"/>
  <c r="I10" i="5"/>
  <c r="J10" i="5" s="1"/>
  <c r="L10" i="5" s="1"/>
  <c r="M10" i="5" s="1"/>
  <c r="I11" i="5"/>
  <c r="I12" i="5"/>
  <c r="I13" i="5"/>
  <c r="P13" i="5" s="1"/>
  <c r="Q13" i="5" s="1"/>
  <c r="I14" i="5"/>
  <c r="J14" i="5" s="1"/>
  <c r="L14" i="5" s="1"/>
  <c r="M14" i="5" s="1"/>
  <c r="I15" i="5"/>
  <c r="I16" i="5"/>
  <c r="P16" i="5" s="1"/>
  <c r="Q16" i="5" s="1"/>
  <c r="I17" i="5"/>
  <c r="I18" i="5"/>
  <c r="I19" i="5"/>
  <c r="I20" i="5"/>
  <c r="I21" i="5"/>
  <c r="P21" i="5" s="1"/>
  <c r="Q21" i="5" s="1"/>
  <c r="I22" i="5"/>
  <c r="J22" i="5" s="1"/>
  <c r="K22" i="5" s="1"/>
  <c r="I23" i="5"/>
  <c r="J23" i="5" s="1"/>
  <c r="I24" i="5"/>
  <c r="P24" i="5" s="1"/>
  <c r="Q24" i="5" s="1"/>
  <c r="I25" i="5"/>
  <c r="I26" i="5"/>
  <c r="I27" i="5"/>
  <c r="I28" i="5"/>
  <c r="I29" i="5"/>
  <c r="I30" i="5"/>
  <c r="I31" i="5"/>
  <c r="I32" i="5"/>
  <c r="P32" i="5" s="1"/>
  <c r="Q32" i="5" s="1"/>
  <c r="I33" i="5"/>
  <c r="P33" i="5" s="1"/>
  <c r="Q33" i="5" s="1"/>
  <c r="I34" i="5"/>
  <c r="I35" i="5"/>
  <c r="I36" i="5"/>
  <c r="P36" i="5" s="1"/>
  <c r="Q36" i="5" s="1"/>
  <c r="I37" i="5"/>
  <c r="P37" i="5" s="1"/>
  <c r="Q37" i="5" s="1"/>
  <c r="I38" i="5"/>
  <c r="I39" i="5"/>
  <c r="I40" i="5"/>
  <c r="P40" i="5" s="1"/>
  <c r="Q40" i="5" s="1"/>
  <c r="I41" i="5"/>
  <c r="P41" i="5" s="1"/>
  <c r="Q41" i="5" s="1"/>
  <c r="I42" i="5"/>
  <c r="I43" i="5"/>
  <c r="J43" i="5" s="1"/>
  <c r="I44" i="5"/>
  <c r="P44" i="5" s="1"/>
  <c r="Q44" i="5" s="1"/>
  <c r="I45" i="5"/>
  <c r="I46" i="5"/>
  <c r="J46" i="5" s="1"/>
  <c r="K46" i="5" s="1"/>
  <c r="I47" i="5"/>
  <c r="I48" i="5"/>
  <c r="P48" i="5" s="1"/>
  <c r="Q48" i="5" s="1"/>
  <c r="I4" i="5"/>
  <c r="I5" i="4"/>
  <c r="P5" i="4" s="1"/>
  <c r="Q5" i="4" s="1"/>
  <c r="I6" i="4"/>
  <c r="J6" i="4" s="1"/>
  <c r="L6" i="4" s="1"/>
  <c r="M6" i="4" s="1"/>
  <c r="I7" i="4"/>
  <c r="I8" i="4"/>
  <c r="P8" i="4" s="1"/>
  <c r="Q8" i="4" s="1"/>
  <c r="I9" i="4"/>
  <c r="I10" i="4"/>
  <c r="I11" i="4"/>
  <c r="I12" i="4"/>
  <c r="I13" i="4"/>
  <c r="P13" i="4" s="1"/>
  <c r="Q13" i="4" s="1"/>
  <c r="I14" i="4"/>
  <c r="I15" i="4"/>
  <c r="J15" i="4" s="1"/>
  <c r="I16" i="4"/>
  <c r="P16" i="4" s="1"/>
  <c r="Q16" i="4" s="1"/>
  <c r="I17" i="4"/>
  <c r="I18" i="4"/>
  <c r="I19" i="4"/>
  <c r="I20" i="4"/>
  <c r="I21" i="4"/>
  <c r="I22" i="4"/>
  <c r="J22" i="4" s="1"/>
  <c r="L22" i="4" s="1"/>
  <c r="M22" i="4" s="1"/>
  <c r="I23" i="4"/>
  <c r="J23" i="4" s="1"/>
  <c r="I24" i="4"/>
  <c r="P24" i="4" s="1"/>
  <c r="Q24" i="4" s="1"/>
  <c r="I25" i="4"/>
  <c r="P25" i="4" s="1"/>
  <c r="Q25" i="4" s="1"/>
  <c r="I26" i="4"/>
  <c r="I27" i="4"/>
  <c r="J27" i="4" s="1"/>
  <c r="I28" i="4"/>
  <c r="I29" i="4"/>
  <c r="I30" i="4"/>
  <c r="I4" i="4"/>
  <c r="P4" i="4" s="1"/>
  <c r="Q4" i="4" s="1"/>
  <c r="I5" i="3"/>
  <c r="J5" i="3" s="1"/>
  <c r="L5" i="3" s="1"/>
  <c r="M5" i="3" s="1"/>
  <c r="I6" i="3"/>
  <c r="I7" i="3"/>
  <c r="P7" i="3" s="1"/>
  <c r="Q7" i="3" s="1"/>
  <c r="I8" i="3"/>
  <c r="I9" i="3"/>
  <c r="I10" i="3"/>
  <c r="I11" i="3"/>
  <c r="I12" i="3"/>
  <c r="I13" i="3"/>
  <c r="I14" i="3"/>
  <c r="I15" i="3"/>
  <c r="J15" i="3" s="1"/>
  <c r="K15" i="3" s="1"/>
  <c r="I16" i="3"/>
  <c r="P16" i="3" s="1"/>
  <c r="Q16" i="3" s="1"/>
  <c r="I17" i="3"/>
  <c r="J17" i="3" s="1"/>
  <c r="L17" i="3" s="1"/>
  <c r="M17" i="3" s="1"/>
  <c r="I18" i="3"/>
  <c r="I19" i="3"/>
  <c r="I20" i="3"/>
  <c r="I21" i="3"/>
  <c r="J21" i="3" s="1"/>
  <c r="L21" i="3" s="1"/>
  <c r="M21" i="3" s="1"/>
  <c r="I22" i="3"/>
  <c r="J22" i="3" s="1"/>
  <c r="L22" i="3" s="1"/>
  <c r="M22" i="3" s="1"/>
  <c r="I23" i="3"/>
  <c r="J23" i="3" s="1"/>
  <c r="L23" i="3" s="1"/>
  <c r="M23" i="3" s="1"/>
  <c r="I24" i="3"/>
  <c r="J24" i="3" s="1"/>
  <c r="K24" i="3" s="1"/>
  <c r="I25" i="3"/>
  <c r="P25" i="3" s="1"/>
  <c r="Q25" i="3" s="1"/>
  <c r="I26" i="3"/>
  <c r="I27" i="3"/>
  <c r="J27" i="3" s="1"/>
  <c r="K27" i="3" s="1"/>
  <c r="I28" i="3"/>
  <c r="I29" i="3"/>
  <c r="I30" i="3"/>
  <c r="I4" i="3"/>
  <c r="F19" i="3"/>
  <c r="F23" i="3"/>
  <c r="F27" i="3"/>
  <c r="D31" i="3"/>
  <c r="E4" i="3" s="1"/>
  <c r="E32" i="11"/>
  <c r="F13" i="8"/>
  <c r="E5" i="8"/>
  <c r="E6" i="8"/>
  <c r="E27" i="8"/>
  <c r="E28" i="8"/>
  <c r="E6" i="7"/>
  <c r="E7" i="7"/>
  <c r="E25" i="7"/>
  <c r="E37" i="7"/>
  <c r="C31" i="3"/>
  <c r="F9" i="3" s="1"/>
  <c r="D33" i="11"/>
  <c r="E12" i="11" s="1"/>
  <c r="C33" i="11"/>
  <c r="F8" i="11" s="1"/>
  <c r="J31" i="11"/>
  <c r="L31" i="11" s="1"/>
  <c r="M31" i="11" s="1"/>
  <c r="J30" i="11"/>
  <c r="P29" i="11"/>
  <c r="P24" i="11"/>
  <c r="Q24" i="11" s="1"/>
  <c r="P23" i="11"/>
  <c r="Q23" i="11" s="1"/>
  <c r="P21" i="11"/>
  <c r="Q21" i="11" s="1"/>
  <c r="P9" i="11"/>
  <c r="P7" i="11"/>
  <c r="Q7" i="11" s="1"/>
  <c r="P5" i="11"/>
  <c r="Q5" i="11" s="1"/>
  <c r="D28" i="10"/>
  <c r="E18" i="10" s="1"/>
  <c r="C28" i="10"/>
  <c r="F9" i="10" s="1"/>
  <c r="P24" i="10"/>
  <c r="Q24" i="10" s="1"/>
  <c r="J18" i="10"/>
  <c r="P17" i="10"/>
  <c r="Q17" i="10" s="1"/>
  <c r="P8" i="10"/>
  <c r="Q8" i="10" s="1"/>
  <c r="J7" i="10"/>
  <c r="D32" i="9"/>
  <c r="E5" i="9" s="1"/>
  <c r="C32" i="9"/>
  <c r="F16" i="9" s="1"/>
  <c r="P25" i="9"/>
  <c r="Q25" i="9" s="1"/>
  <c r="P24" i="9"/>
  <c r="Q24" i="9" s="1"/>
  <c r="P17" i="9"/>
  <c r="Q17" i="9" s="1"/>
  <c r="P12" i="9"/>
  <c r="Q12" i="9" s="1"/>
  <c r="P8" i="9"/>
  <c r="Q8" i="9" s="1"/>
  <c r="J7" i="9"/>
  <c r="D31" i="8"/>
  <c r="E8" i="8" s="1"/>
  <c r="C31" i="8"/>
  <c r="F19" i="8" s="1"/>
  <c r="I30" i="8"/>
  <c r="P12" i="8"/>
  <c r="Q12" i="8" s="1"/>
  <c r="P8" i="8"/>
  <c r="Q8" i="8" s="1"/>
  <c r="P4" i="8"/>
  <c r="Q4" i="8" s="1"/>
  <c r="D38" i="7"/>
  <c r="E10" i="7" s="1"/>
  <c r="C38" i="7"/>
  <c r="F13" i="7" s="1"/>
  <c r="J34" i="7"/>
  <c r="L34" i="7" s="1"/>
  <c r="M34" i="7" s="1"/>
  <c r="J31" i="7"/>
  <c r="P24" i="7"/>
  <c r="Q24" i="7" s="1"/>
  <c r="J23" i="7"/>
  <c r="J22" i="7"/>
  <c r="K22" i="7" s="1"/>
  <c r="P8" i="7"/>
  <c r="Q8" i="7" s="1"/>
  <c r="J7" i="7"/>
  <c r="J6" i="7"/>
  <c r="L6" i="7" s="1"/>
  <c r="M6" i="7" s="1"/>
  <c r="D37" i="6"/>
  <c r="E9" i="6" s="1"/>
  <c r="C37" i="6"/>
  <c r="F9" i="6" s="1"/>
  <c r="P36" i="6"/>
  <c r="Q36" i="6" s="1"/>
  <c r="J35" i="6"/>
  <c r="J34" i="6"/>
  <c r="P32" i="6"/>
  <c r="Q32" i="6" s="1"/>
  <c r="J21" i="6"/>
  <c r="L21" i="6" s="1"/>
  <c r="M21" i="6" s="1"/>
  <c r="P8" i="6"/>
  <c r="Q8" i="6" s="1"/>
  <c r="P4" i="6"/>
  <c r="D49" i="5"/>
  <c r="E7" i="5" s="1"/>
  <c r="C49" i="5"/>
  <c r="F19" i="5" s="1"/>
  <c r="J47" i="5"/>
  <c r="J35" i="5"/>
  <c r="J31" i="5"/>
  <c r="P25" i="5"/>
  <c r="Q25" i="5" s="1"/>
  <c r="J18" i="5"/>
  <c r="L18" i="5" s="1"/>
  <c r="M18" i="5" s="1"/>
  <c r="P17" i="5"/>
  <c r="Q17" i="5" s="1"/>
  <c r="D31" i="4"/>
  <c r="E5" i="4" s="1"/>
  <c r="C31" i="4"/>
  <c r="F15" i="4" s="1"/>
  <c r="P21" i="4"/>
  <c r="Q21" i="4" s="1"/>
  <c r="J14" i="4"/>
  <c r="L14" i="4" s="1"/>
  <c r="M14" i="4" s="1"/>
  <c r="P12" i="4"/>
  <c r="Q12" i="4" s="1"/>
  <c r="J6" i="3"/>
  <c r="K6" i="3" s="1"/>
  <c r="P8" i="3"/>
  <c r="Q8" i="3" s="1"/>
  <c r="J10" i="3"/>
  <c r="K10" i="3" s="1"/>
  <c r="J12" i="3"/>
  <c r="K12" i="3" s="1"/>
  <c r="P13" i="3"/>
  <c r="Q13" i="3" s="1"/>
  <c r="P14" i="3"/>
  <c r="Q14" i="3" s="1"/>
  <c r="J18" i="3"/>
  <c r="K18" i="3" s="1"/>
  <c r="P4" i="3"/>
  <c r="E5" i="7" l="1"/>
  <c r="F27" i="7"/>
  <c r="F28" i="7"/>
  <c r="F11" i="3"/>
  <c r="F15" i="3"/>
  <c r="F7" i="3"/>
  <c r="E23" i="3"/>
  <c r="G23" i="3" s="1"/>
  <c r="E15" i="3"/>
  <c r="G15" i="3" s="1"/>
  <c r="E7" i="3"/>
  <c r="G7" i="3" s="1"/>
  <c r="F30" i="3"/>
  <c r="F18" i="3"/>
  <c r="F14" i="3"/>
  <c r="F6" i="3"/>
  <c r="E14" i="3"/>
  <c r="E27" i="3"/>
  <c r="G27" i="3" s="1"/>
  <c r="E11" i="3"/>
  <c r="G11" i="3" s="1"/>
  <c r="F22" i="3"/>
  <c r="E26" i="3"/>
  <c r="E18" i="3"/>
  <c r="E6" i="3"/>
  <c r="F25" i="3"/>
  <c r="F17" i="3"/>
  <c r="F13" i="3"/>
  <c r="F5" i="3"/>
  <c r="E29" i="3"/>
  <c r="G29" i="3" s="1"/>
  <c r="E21" i="3"/>
  <c r="G21" i="3" s="1"/>
  <c r="E17" i="3"/>
  <c r="G17" i="3" s="1"/>
  <c r="E13" i="3"/>
  <c r="E9" i="3"/>
  <c r="G9" i="3" s="1"/>
  <c r="E5" i="3"/>
  <c r="F28" i="3"/>
  <c r="F24" i="3"/>
  <c r="F20" i="3"/>
  <c r="F16" i="3"/>
  <c r="F12" i="3"/>
  <c r="F8" i="3"/>
  <c r="F4" i="3"/>
  <c r="E19" i="3"/>
  <c r="G19" i="3" s="1"/>
  <c r="F26" i="3"/>
  <c r="F10" i="3"/>
  <c r="E30" i="3"/>
  <c r="E22" i="3"/>
  <c r="G22" i="3" s="1"/>
  <c r="E10" i="3"/>
  <c r="F29" i="3"/>
  <c r="F21" i="3"/>
  <c r="E25" i="3"/>
  <c r="G25" i="3" s="1"/>
  <c r="E28" i="3"/>
  <c r="G28" i="3" s="1"/>
  <c r="E24" i="3"/>
  <c r="G24" i="3" s="1"/>
  <c r="E20" i="3"/>
  <c r="G20" i="3" s="1"/>
  <c r="E16" i="3"/>
  <c r="G16" i="3" s="1"/>
  <c r="E12" i="3"/>
  <c r="G12" i="3" s="1"/>
  <c r="E8" i="3"/>
  <c r="E10" i="11"/>
  <c r="F18" i="11"/>
  <c r="C39" i="11"/>
  <c r="E17" i="10"/>
  <c r="G17" i="10" s="1"/>
  <c r="F20" i="10"/>
  <c r="E23" i="10"/>
  <c r="C35" i="10"/>
  <c r="C38" i="9"/>
  <c r="C37" i="8"/>
  <c r="F26" i="7"/>
  <c r="F25" i="7"/>
  <c r="F12" i="7"/>
  <c r="C44" i="7"/>
  <c r="C43" i="6"/>
  <c r="F23" i="6"/>
  <c r="F8" i="6"/>
  <c r="C55" i="5"/>
  <c r="C37" i="4"/>
  <c r="F30" i="4"/>
  <c r="E20" i="4"/>
  <c r="F14" i="4"/>
  <c r="E18" i="4"/>
  <c r="F14" i="11"/>
  <c r="F13" i="11"/>
  <c r="E9" i="11"/>
  <c r="E25" i="11"/>
  <c r="F12" i="11"/>
  <c r="G12" i="11" s="1"/>
  <c r="E26" i="11"/>
  <c r="E5" i="11"/>
  <c r="G5" i="11" s="1"/>
  <c r="F7" i="11"/>
  <c r="E8" i="11"/>
  <c r="G8" i="11" s="1"/>
  <c r="E6" i="11"/>
  <c r="E21" i="11"/>
  <c r="G21" i="11" s="1"/>
  <c r="F30" i="11"/>
  <c r="F6" i="11"/>
  <c r="E7" i="11"/>
  <c r="G7" i="11" s="1"/>
  <c r="F32" i="11"/>
  <c r="G32" i="11" s="1"/>
  <c r="E20" i="11"/>
  <c r="F29" i="11"/>
  <c r="F5" i="11"/>
  <c r="F16" i="11"/>
  <c r="F31" i="11"/>
  <c r="E19" i="11"/>
  <c r="F28" i="11"/>
  <c r="F17" i="11"/>
  <c r="E18" i="11"/>
  <c r="G18" i="11" s="1"/>
  <c r="F23" i="11"/>
  <c r="F15" i="11"/>
  <c r="E23" i="11"/>
  <c r="E17" i="11"/>
  <c r="F22" i="11"/>
  <c r="E27" i="11"/>
  <c r="E24" i="11"/>
  <c r="E16" i="11"/>
  <c r="F21" i="11"/>
  <c r="E4" i="11"/>
  <c r="E15" i="11"/>
  <c r="F20" i="11"/>
  <c r="E31" i="11"/>
  <c r="E22" i="11"/>
  <c r="F4" i="11"/>
  <c r="G4" i="11" s="1"/>
  <c r="E11" i="11"/>
  <c r="F19" i="11"/>
  <c r="F27" i="11"/>
  <c r="F11" i="11"/>
  <c r="E30" i="11"/>
  <c r="E14" i="11"/>
  <c r="F26" i="11"/>
  <c r="F10" i="11"/>
  <c r="G10" i="11" s="1"/>
  <c r="E29" i="11"/>
  <c r="G29" i="11" s="1"/>
  <c r="E13" i="11"/>
  <c r="G13" i="11" s="1"/>
  <c r="F25" i="11"/>
  <c r="G25" i="11" s="1"/>
  <c r="F9" i="11"/>
  <c r="E28" i="11"/>
  <c r="F24" i="11"/>
  <c r="F14" i="10"/>
  <c r="E16" i="10"/>
  <c r="E15" i="10"/>
  <c r="F8" i="10"/>
  <c r="F15" i="10"/>
  <c r="F7" i="10"/>
  <c r="G7" i="10" s="1"/>
  <c r="F6" i="10"/>
  <c r="F18" i="10"/>
  <c r="G18" i="10" s="1"/>
  <c r="F17" i="10"/>
  <c r="E10" i="10"/>
  <c r="F5" i="10"/>
  <c r="F19" i="10"/>
  <c r="E14" i="10"/>
  <c r="E8" i="10"/>
  <c r="E7" i="10"/>
  <c r="E27" i="10"/>
  <c r="F24" i="10"/>
  <c r="E13" i="10"/>
  <c r="E11" i="10"/>
  <c r="E9" i="10"/>
  <c r="G9" i="10" s="1"/>
  <c r="E4" i="10"/>
  <c r="F4" i="10"/>
  <c r="E26" i="10"/>
  <c r="F23" i="10"/>
  <c r="E12" i="10"/>
  <c r="E25" i="10"/>
  <c r="F22" i="10"/>
  <c r="F16" i="10"/>
  <c r="E24" i="10"/>
  <c r="F21" i="10"/>
  <c r="E22" i="10"/>
  <c r="E6" i="10"/>
  <c r="F13" i="10"/>
  <c r="E21" i="10"/>
  <c r="E5" i="10"/>
  <c r="F12" i="10"/>
  <c r="E20" i="10"/>
  <c r="F27" i="10"/>
  <c r="F11" i="10"/>
  <c r="G4" i="10"/>
  <c r="E19" i="10"/>
  <c r="F26" i="10"/>
  <c r="G26" i="10" s="1"/>
  <c r="F10" i="10"/>
  <c r="G10" i="10" s="1"/>
  <c r="F25" i="10"/>
  <c r="G25" i="10" s="1"/>
  <c r="E20" i="9"/>
  <c r="E18" i="9"/>
  <c r="F4" i="9"/>
  <c r="E16" i="9"/>
  <c r="G16" i="9" s="1"/>
  <c r="F27" i="9"/>
  <c r="F11" i="9"/>
  <c r="F15" i="9"/>
  <c r="F14" i="9"/>
  <c r="E14" i="9"/>
  <c r="F26" i="9"/>
  <c r="F31" i="9"/>
  <c r="E17" i="9"/>
  <c r="E28" i="9"/>
  <c r="E12" i="9"/>
  <c r="F23" i="9"/>
  <c r="F7" i="9"/>
  <c r="E19" i="9"/>
  <c r="F10" i="9"/>
  <c r="F9" i="9"/>
  <c r="E13" i="9"/>
  <c r="E27" i="9"/>
  <c r="E11" i="9"/>
  <c r="F22" i="9"/>
  <c r="F6" i="9"/>
  <c r="E4" i="9"/>
  <c r="F21" i="9"/>
  <c r="F5" i="9"/>
  <c r="G5" i="9" s="1"/>
  <c r="F13" i="9"/>
  <c r="E31" i="9"/>
  <c r="E10" i="9"/>
  <c r="E25" i="9"/>
  <c r="E9" i="9"/>
  <c r="F20" i="9"/>
  <c r="G20" i="9" s="1"/>
  <c r="F30" i="9"/>
  <c r="F29" i="9"/>
  <c r="F25" i="9"/>
  <c r="F8" i="9"/>
  <c r="E24" i="9"/>
  <c r="E8" i="9"/>
  <c r="F19" i="9"/>
  <c r="E29" i="9"/>
  <c r="E26" i="9"/>
  <c r="E23" i="9"/>
  <c r="E7" i="9"/>
  <c r="F18" i="9"/>
  <c r="F12" i="9"/>
  <c r="E30" i="9"/>
  <c r="F24" i="9"/>
  <c r="E22" i="9"/>
  <c r="E6" i="9"/>
  <c r="F17" i="9"/>
  <c r="F28" i="9"/>
  <c r="E15" i="9"/>
  <c r="E21" i="9"/>
  <c r="E22" i="8"/>
  <c r="F29" i="8"/>
  <c r="E21" i="8"/>
  <c r="F8" i="8"/>
  <c r="G8" i="8" s="1"/>
  <c r="F30" i="8"/>
  <c r="F4" i="8"/>
  <c r="F28" i="8"/>
  <c r="G28" i="8" s="1"/>
  <c r="E17" i="8"/>
  <c r="E20" i="8"/>
  <c r="F23" i="8"/>
  <c r="E23" i="8"/>
  <c r="G23" i="8" s="1"/>
  <c r="E16" i="8"/>
  <c r="E13" i="8"/>
  <c r="G13" i="8" s="1"/>
  <c r="F17" i="8"/>
  <c r="F27" i="8"/>
  <c r="G27" i="8" s="1"/>
  <c r="F26" i="8"/>
  <c r="E4" i="8"/>
  <c r="E12" i="8"/>
  <c r="F16" i="8"/>
  <c r="F12" i="8"/>
  <c r="F11" i="8"/>
  <c r="E19" i="8"/>
  <c r="E18" i="8"/>
  <c r="F24" i="8"/>
  <c r="E14" i="8"/>
  <c r="G14" i="8" s="1"/>
  <c r="E30" i="8"/>
  <c r="E11" i="8"/>
  <c r="G11" i="8" s="1"/>
  <c r="F15" i="8"/>
  <c r="F10" i="8"/>
  <c r="F9" i="8"/>
  <c r="F25" i="8"/>
  <c r="E15" i="8"/>
  <c r="F18" i="8"/>
  <c r="E29" i="8"/>
  <c r="E7" i="8"/>
  <c r="F14" i="8"/>
  <c r="G19" i="8"/>
  <c r="F7" i="8"/>
  <c r="G7" i="8" s="1"/>
  <c r="F22" i="8"/>
  <c r="F6" i="8"/>
  <c r="G6" i="8" s="1"/>
  <c r="E26" i="8"/>
  <c r="E10" i="8"/>
  <c r="F21" i="8"/>
  <c r="F5" i="8"/>
  <c r="E25" i="8"/>
  <c r="E9" i="8"/>
  <c r="F20" i="8"/>
  <c r="E24" i="8"/>
  <c r="F11" i="7"/>
  <c r="G25" i="7"/>
  <c r="F10" i="7"/>
  <c r="G10" i="7" s="1"/>
  <c r="E24" i="7"/>
  <c r="G24" i="7" s="1"/>
  <c r="F9" i="7"/>
  <c r="E23" i="7"/>
  <c r="E22" i="7"/>
  <c r="E21" i="7"/>
  <c r="E9" i="7"/>
  <c r="E8" i="7"/>
  <c r="G8" i="7"/>
  <c r="E36" i="7"/>
  <c r="F7" i="7"/>
  <c r="G7" i="7" s="1"/>
  <c r="E35" i="7"/>
  <c r="E19" i="7"/>
  <c r="F4" i="7"/>
  <c r="F22" i="7"/>
  <c r="F6" i="7"/>
  <c r="G6" i="7" s="1"/>
  <c r="F8" i="7"/>
  <c r="E20" i="7"/>
  <c r="E34" i="7"/>
  <c r="E18" i="7"/>
  <c r="F37" i="7"/>
  <c r="G37" i="7" s="1"/>
  <c r="F21" i="7"/>
  <c r="G21" i="7" s="1"/>
  <c r="F5" i="7"/>
  <c r="G5" i="7" s="1"/>
  <c r="E33" i="7"/>
  <c r="E17" i="7"/>
  <c r="F36" i="7"/>
  <c r="F20" i="7"/>
  <c r="F23" i="7"/>
  <c r="G23" i="7" s="1"/>
  <c r="E32" i="7"/>
  <c r="E16" i="7"/>
  <c r="F35" i="7"/>
  <c r="F19" i="7"/>
  <c r="F24" i="7"/>
  <c r="E31" i="7"/>
  <c r="E15" i="7"/>
  <c r="F34" i="7"/>
  <c r="F18" i="7"/>
  <c r="E30" i="7"/>
  <c r="G30" i="7" s="1"/>
  <c r="E14" i="7"/>
  <c r="F33" i="7"/>
  <c r="F17" i="7"/>
  <c r="E29" i="7"/>
  <c r="G29" i="7" s="1"/>
  <c r="E13" i="7"/>
  <c r="G13" i="7" s="1"/>
  <c r="F32" i="7"/>
  <c r="F16" i="7"/>
  <c r="E28" i="7"/>
  <c r="G28" i="7" s="1"/>
  <c r="E12" i="7"/>
  <c r="F31" i="7"/>
  <c r="F15" i="7"/>
  <c r="E27" i="7"/>
  <c r="G27" i="7" s="1"/>
  <c r="E11" i="7"/>
  <c r="F30" i="7"/>
  <c r="F14" i="7"/>
  <c r="E4" i="7"/>
  <c r="E26" i="7"/>
  <c r="F29" i="7"/>
  <c r="E24" i="6"/>
  <c r="E23" i="6"/>
  <c r="E8" i="6"/>
  <c r="E7" i="6"/>
  <c r="F24" i="6"/>
  <c r="G9" i="6"/>
  <c r="F21" i="6"/>
  <c r="F4" i="6"/>
  <c r="E4" i="6"/>
  <c r="E22" i="6"/>
  <c r="E5" i="6"/>
  <c r="F5" i="6"/>
  <c r="E36" i="6"/>
  <c r="F36" i="6"/>
  <c r="F34" i="6"/>
  <c r="F33" i="6"/>
  <c r="F16" i="6"/>
  <c r="E35" i="6"/>
  <c r="E34" i="6"/>
  <c r="G34" i="6" s="1"/>
  <c r="E31" i="6"/>
  <c r="E15" i="6"/>
  <c r="F31" i="6"/>
  <c r="F15" i="6"/>
  <c r="F6" i="6"/>
  <c r="E20" i="6"/>
  <c r="F19" i="6"/>
  <c r="E33" i="6"/>
  <c r="E32" i="6"/>
  <c r="E30" i="6"/>
  <c r="E14" i="6"/>
  <c r="F30" i="6"/>
  <c r="F14" i="6"/>
  <c r="F22" i="6"/>
  <c r="E21" i="6"/>
  <c r="F18" i="6"/>
  <c r="F17" i="6"/>
  <c r="E29" i="6"/>
  <c r="E28" i="6"/>
  <c r="E12" i="6"/>
  <c r="F28" i="6"/>
  <c r="F12" i="6"/>
  <c r="F7" i="6"/>
  <c r="E6" i="6"/>
  <c r="F13" i="6"/>
  <c r="E27" i="6"/>
  <c r="E11" i="6"/>
  <c r="F27" i="6"/>
  <c r="F11" i="6"/>
  <c r="F20" i="6"/>
  <c r="F35" i="6"/>
  <c r="E17" i="6"/>
  <c r="F32" i="6"/>
  <c r="F29" i="6"/>
  <c r="E26" i="6"/>
  <c r="E10" i="6"/>
  <c r="F26" i="6"/>
  <c r="F10" i="6"/>
  <c r="E19" i="6"/>
  <c r="E18" i="6"/>
  <c r="E16" i="6"/>
  <c r="E13" i="6"/>
  <c r="E25" i="6"/>
  <c r="F25" i="6"/>
  <c r="F28" i="4"/>
  <c r="E19" i="4"/>
  <c r="F29" i="4"/>
  <c r="F13" i="4"/>
  <c r="F12" i="4"/>
  <c r="E17" i="4"/>
  <c r="F27" i="4"/>
  <c r="F11" i="4"/>
  <c r="E4" i="4"/>
  <c r="E16" i="4"/>
  <c r="F26" i="4"/>
  <c r="F10" i="4"/>
  <c r="F4" i="4"/>
  <c r="E15" i="4"/>
  <c r="G15" i="4" s="1"/>
  <c r="F25" i="4"/>
  <c r="F9" i="4"/>
  <c r="E30" i="4"/>
  <c r="G30" i="4" s="1"/>
  <c r="E14" i="4"/>
  <c r="F24" i="4"/>
  <c r="F8" i="4"/>
  <c r="E13" i="4"/>
  <c r="E29" i="4"/>
  <c r="F23" i="4"/>
  <c r="F7" i="4"/>
  <c r="E28" i="4"/>
  <c r="G28" i="4" s="1"/>
  <c r="E12" i="4"/>
  <c r="F22" i="4"/>
  <c r="F6" i="4"/>
  <c r="E27" i="4"/>
  <c r="G27" i="4" s="1"/>
  <c r="E11" i="4"/>
  <c r="F21" i="4"/>
  <c r="F5" i="4"/>
  <c r="G5" i="4" s="1"/>
  <c r="E26" i="4"/>
  <c r="F20" i="4"/>
  <c r="G20" i="4" s="1"/>
  <c r="E25" i="4"/>
  <c r="E9" i="4"/>
  <c r="F19" i="4"/>
  <c r="E10" i="4"/>
  <c r="E24" i="4"/>
  <c r="G24" i="4" s="1"/>
  <c r="E8" i="4"/>
  <c r="G8" i="4" s="1"/>
  <c r="F18" i="4"/>
  <c r="G18" i="4" s="1"/>
  <c r="E23" i="4"/>
  <c r="E7" i="4"/>
  <c r="F17" i="4"/>
  <c r="E22" i="4"/>
  <c r="E6" i="4"/>
  <c r="F16" i="4"/>
  <c r="E21" i="4"/>
  <c r="P10" i="3"/>
  <c r="Q10" i="3" s="1"/>
  <c r="E38" i="5"/>
  <c r="E22" i="5"/>
  <c r="E6" i="5"/>
  <c r="F34" i="5"/>
  <c r="F18" i="5"/>
  <c r="E37" i="5"/>
  <c r="E21" i="5"/>
  <c r="E5" i="5"/>
  <c r="F33" i="5"/>
  <c r="F17" i="5"/>
  <c r="E36" i="5"/>
  <c r="E20" i="5"/>
  <c r="F48" i="5"/>
  <c r="F32" i="5"/>
  <c r="F16" i="5"/>
  <c r="E35" i="5"/>
  <c r="E19" i="5"/>
  <c r="G19" i="5" s="1"/>
  <c r="F47" i="5"/>
  <c r="F31" i="5"/>
  <c r="F15" i="5"/>
  <c r="E4" i="5"/>
  <c r="E34" i="5"/>
  <c r="E18" i="5"/>
  <c r="G18" i="5" s="1"/>
  <c r="F46" i="5"/>
  <c r="F30" i="5"/>
  <c r="F14" i="5"/>
  <c r="F4" i="5"/>
  <c r="E33" i="5"/>
  <c r="E17" i="5"/>
  <c r="F45" i="5"/>
  <c r="F29" i="5"/>
  <c r="F13" i="5"/>
  <c r="E48" i="5"/>
  <c r="E32" i="5"/>
  <c r="E16" i="5"/>
  <c r="F44" i="5"/>
  <c r="F28" i="5"/>
  <c r="F12" i="5"/>
  <c r="E47" i="5"/>
  <c r="G47" i="5" s="1"/>
  <c r="E31" i="5"/>
  <c r="G31" i="5" s="1"/>
  <c r="E15" i="5"/>
  <c r="F43" i="5"/>
  <c r="F27" i="5"/>
  <c r="F11" i="5"/>
  <c r="E46" i="5"/>
  <c r="E30" i="5"/>
  <c r="E14" i="5"/>
  <c r="F42" i="5"/>
  <c r="F26" i="5"/>
  <c r="F10" i="5"/>
  <c r="E45" i="5"/>
  <c r="E29" i="5"/>
  <c r="E13" i="5"/>
  <c r="F41" i="5"/>
  <c r="F25" i="5"/>
  <c r="F9" i="5"/>
  <c r="E44" i="5"/>
  <c r="E28" i="5"/>
  <c r="E12" i="5"/>
  <c r="F40" i="5"/>
  <c r="F24" i="5"/>
  <c r="F8" i="5"/>
  <c r="E43" i="5"/>
  <c r="G43" i="5" s="1"/>
  <c r="E27" i="5"/>
  <c r="E11" i="5"/>
  <c r="F39" i="5"/>
  <c r="F23" i="5"/>
  <c r="F7" i="5"/>
  <c r="G7" i="5" s="1"/>
  <c r="E42" i="5"/>
  <c r="E26" i="5"/>
  <c r="E10" i="5"/>
  <c r="F38" i="5"/>
  <c r="F22" i="5"/>
  <c r="F6" i="5"/>
  <c r="E41" i="5"/>
  <c r="E25" i="5"/>
  <c r="E9" i="5"/>
  <c r="F37" i="5"/>
  <c r="F21" i="5"/>
  <c r="F5" i="5"/>
  <c r="E40" i="5"/>
  <c r="E24" i="5"/>
  <c r="E8" i="5"/>
  <c r="F36" i="5"/>
  <c r="F20" i="5"/>
  <c r="E39" i="5"/>
  <c r="G39" i="5" s="1"/>
  <c r="E23" i="5"/>
  <c r="G23" i="5" s="1"/>
  <c r="F35" i="5"/>
  <c r="J24" i="11"/>
  <c r="L24" i="11" s="1"/>
  <c r="M24" i="11" s="1"/>
  <c r="P31" i="11"/>
  <c r="Q31" i="11" s="1"/>
  <c r="P18" i="10"/>
  <c r="Q18" i="10" s="1"/>
  <c r="P5" i="10"/>
  <c r="Q5" i="10" s="1"/>
  <c r="P7" i="10"/>
  <c r="Q7" i="10" s="1"/>
  <c r="J5" i="6"/>
  <c r="L5" i="6" s="1"/>
  <c r="M5" i="6" s="1"/>
  <c r="I49" i="5"/>
  <c r="P6" i="5" s="1"/>
  <c r="P23" i="4"/>
  <c r="Q23" i="4" s="1"/>
  <c r="I31" i="4"/>
  <c r="J25" i="3"/>
  <c r="L25" i="3" s="1"/>
  <c r="M25" i="3" s="1"/>
  <c r="I31" i="3"/>
  <c r="I33" i="3" s="1"/>
  <c r="P12" i="3"/>
  <c r="Q12" i="3" s="1"/>
  <c r="P5" i="3"/>
  <c r="Q5" i="3" s="1"/>
  <c r="J14" i="3"/>
  <c r="L14" i="3" s="1"/>
  <c r="M14" i="3" s="1"/>
  <c r="P27" i="3"/>
  <c r="Q27" i="3" s="1"/>
  <c r="P15" i="3"/>
  <c r="Q15" i="3" s="1"/>
  <c r="J13" i="3"/>
  <c r="L13" i="3" s="1"/>
  <c r="M13" i="3" s="1"/>
  <c r="P24" i="3"/>
  <c r="Q24" i="3" s="1"/>
  <c r="P22" i="3"/>
  <c r="Q22" i="3" s="1"/>
  <c r="P23" i="3"/>
  <c r="Q23" i="3" s="1"/>
  <c r="P17" i="3"/>
  <c r="Q17" i="3" s="1"/>
  <c r="J16" i="3"/>
  <c r="L16" i="3" s="1"/>
  <c r="M16" i="3" s="1"/>
  <c r="Q4" i="3"/>
  <c r="P18" i="3"/>
  <c r="Q18" i="3" s="1"/>
  <c r="P6" i="3"/>
  <c r="Q6" i="3" s="1"/>
  <c r="J4" i="3"/>
  <c r="L4" i="3" s="1"/>
  <c r="M4" i="3" s="1"/>
  <c r="J7" i="3"/>
  <c r="L7" i="3" s="1"/>
  <c r="M7" i="3" s="1"/>
  <c r="P21" i="3"/>
  <c r="Q21" i="3" s="1"/>
  <c r="J8" i="3"/>
  <c r="L8" i="3" s="1"/>
  <c r="M8" i="3" s="1"/>
  <c r="J7" i="11"/>
  <c r="L7" i="11" s="1"/>
  <c r="M7" i="11" s="1"/>
  <c r="P14" i="11"/>
  <c r="Q14" i="11" s="1"/>
  <c r="P15" i="11"/>
  <c r="Q15" i="11" s="1"/>
  <c r="J16" i="11"/>
  <c r="L16" i="11" s="1"/>
  <c r="M16" i="11" s="1"/>
  <c r="P27" i="11"/>
  <c r="Q27" i="11" s="1"/>
  <c r="J12" i="11"/>
  <c r="J23" i="11"/>
  <c r="L23" i="11" s="1"/>
  <c r="M23" i="11" s="1"/>
  <c r="K24" i="11"/>
  <c r="N24" i="11" s="1"/>
  <c r="O24" i="11" s="1"/>
  <c r="J4" i="11"/>
  <c r="I33" i="11"/>
  <c r="L14" i="11"/>
  <c r="M14" i="11" s="1"/>
  <c r="K14" i="11"/>
  <c r="Q4" i="11"/>
  <c r="K26" i="11"/>
  <c r="L26" i="11" s="1"/>
  <c r="K30" i="11"/>
  <c r="L30" i="11" s="1"/>
  <c r="J11" i="11"/>
  <c r="J28" i="11"/>
  <c r="J20" i="11"/>
  <c r="J5" i="11"/>
  <c r="J9" i="11"/>
  <c r="P11" i="11"/>
  <c r="J13" i="11"/>
  <c r="J21" i="11"/>
  <c r="J29" i="11"/>
  <c r="P26" i="11"/>
  <c r="P30" i="11"/>
  <c r="K7" i="11"/>
  <c r="K15" i="11"/>
  <c r="N15" i="11" s="1"/>
  <c r="O15" i="11" s="1"/>
  <c r="K27" i="11"/>
  <c r="N27" i="11" s="1"/>
  <c r="O27" i="11" s="1"/>
  <c r="K31" i="11"/>
  <c r="N31" i="11" s="1"/>
  <c r="O31" i="11" s="1"/>
  <c r="P6" i="10"/>
  <c r="Q6" i="10" s="1"/>
  <c r="J13" i="10"/>
  <c r="K13" i="10" s="1"/>
  <c r="J25" i="10"/>
  <c r="K25" i="10" s="1"/>
  <c r="J8" i="10"/>
  <c r="P22" i="10"/>
  <c r="Q22" i="10" s="1"/>
  <c r="P14" i="10"/>
  <c r="Q14" i="10" s="1"/>
  <c r="P10" i="10"/>
  <c r="Q10" i="10" s="1"/>
  <c r="J17" i="10"/>
  <c r="K17" i="10" s="1"/>
  <c r="J23" i="10"/>
  <c r="L23" i="10" s="1"/>
  <c r="M23" i="10" s="1"/>
  <c r="J4" i="10"/>
  <c r="L4" i="10" s="1"/>
  <c r="M4" i="10" s="1"/>
  <c r="L7" i="10"/>
  <c r="M7" i="10" s="1"/>
  <c r="K7" i="10"/>
  <c r="L6" i="10"/>
  <c r="M6" i="10" s="1"/>
  <c r="K6" i="10"/>
  <c r="L22" i="10"/>
  <c r="M22" i="10" s="1"/>
  <c r="K22" i="10"/>
  <c r="L14" i="10"/>
  <c r="M14" i="10" s="1"/>
  <c r="K14" i="10"/>
  <c r="Q4" i="10"/>
  <c r="L10" i="10"/>
  <c r="M10" i="10" s="1"/>
  <c r="K10" i="10"/>
  <c r="L18" i="10"/>
  <c r="M18" i="10" s="1"/>
  <c r="K18" i="10"/>
  <c r="L5" i="10"/>
  <c r="M5" i="10" s="1"/>
  <c r="N5" i="10" s="1"/>
  <c r="O5" i="10" s="1"/>
  <c r="J12" i="10"/>
  <c r="J24" i="10"/>
  <c r="I28" i="10"/>
  <c r="P15" i="9"/>
  <c r="Q15" i="9" s="1"/>
  <c r="J8" i="9"/>
  <c r="K8" i="9" s="1"/>
  <c r="P22" i="9"/>
  <c r="Q22" i="9" s="1"/>
  <c r="P6" i="9"/>
  <c r="Q6" i="9" s="1"/>
  <c r="J13" i="9"/>
  <c r="L13" i="9" s="1"/>
  <c r="M13" i="9" s="1"/>
  <c r="P27" i="9"/>
  <c r="Q27" i="9" s="1"/>
  <c r="P7" i="9"/>
  <c r="Q7" i="9" s="1"/>
  <c r="P14" i="9"/>
  <c r="Q14" i="9" s="1"/>
  <c r="J21" i="9"/>
  <c r="L21" i="9" s="1"/>
  <c r="M21" i="9" s="1"/>
  <c r="J17" i="9"/>
  <c r="L17" i="9" s="1"/>
  <c r="M17" i="9" s="1"/>
  <c r="J24" i="9"/>
  <c r="K24" i="9" s="1"/>
  <c r="J16" i="9"/>
  <c r="L16" i="9" s="1"/>
  <c r="M16" i="9" s="1"/>
  <c r="P23" i="9"/>
  <c r="Q23" i="9" s="1"/>
  <c r="J5" i="9"/>
  <c r="L5" i="9" s="1"/>
  <c r="M5" i="9" s="1"/>
  <c r="J12" i="9"/>
  <c r="L12" i="9" s="1"/>
  <c r="M12" i="9" s="1"/>
  <c r="J25" i="9"/>
  <c r="L25" i="9" s="1"/>
  <c r="M25" i="9" s="1"/>
  <c r="L27" i="9"/>
  <c r="M27" i="9" s="1"/>
  <c r="K27" i="9"/>
  <c r="L15" i="9"/>
  <c r="M15" i="9" s="1"/>
  <c r="K15" i="9"/>
  <c r="K22" i="9"/>
  <c r="L22" i="9"/>
  <c r="M22" i="9" s="1"/>
  <c r="P29" i="9"/>
  <c r="K6" i="9"/>
  <c r="L6" i="9"/>
  <c r="M6" i="9" s="1"/>
  <c r="K14" i="9"/>
  <c r="L14" i="9"/>
  <c r="M14" i="9" s="1"/>
  <c r="N14" i="9" s="1"/>
  <c r="O14" i="9" s="1"/>
  <c r="P9" i="9"/>
  <c r="L7" i="9"/>
  <c r="M7" i="9" s="1"/>
  <c r="K7" i="9"/>
  <c r="L23" i="9"/>
  <c r="M23" i="9" s="1"/>
  <c r="K23" i="9"/>
  <c r="I32" i="9"/>
  <c r="J12" i="8"/>
  <c r="L12" i="8" s="1"/>
  <c r="M12" i="8" s="1"/>
  <c r="J4" i="8"/>
  <c r="K4" i="8" s="1"/>
  <c r="P22" i="8"/>
  <c r="Q22" i="8" s="1"/>
  <c r="P7" i="8"/>
  <c r="Q7" i="8" s="1"/>
  <c r="J8" i="8"/>
  <c r="K8" i="8" s="1"/>
  <c r="P6" i="8"/>
  <c r="Q6" i="8" s="1"/>
  <c r="P23" i="8"/>
  <c r="Q23" i="8" s="1"/>
  <c r="J16" i="8"/>
  <c r="K16" i="8" s="1"/>
  <c r="J24" i="8"/>
  <c r="L24" i="8" s="1"/>
  <c r="M24" i="8" s="1"/>
  <c r="P14" i="8"/>
  <c r="Q14" i="8" s="1"/>
  <c r="P15" i="8"/>
  <c r="Q15" i="8" s="1"/>
  <c r="I31" i="8"/>
  <c r="L15" i="8"/>
  <c r="M15" i="8" s="1"/>
  <c r="K15" i="8"/>
  <c r="P13" i="8"/>
  <c r="Q13" i="8" s="1"/>
  <c r="J13" i="8"/>
  <c r="P21" i="8"/>
  <c r="Q21" i="8" s="1"/>
  <c r="J21" i="8"/>
  <c r="K6" i="8"/>
  <c r="N6" i="8" s="1"/>
  <c r="O6" i="8" s="1"/>
  <c r="P25" i="8"/>
  <c r="Q25" i="8" s="1"/>
  <c r="J25" i="8"/>
  <c r="L23" i="8"/>
  <c r="M23" i="8" s="1"/>
  <c r="K23" i="8"/>
  <c r="K14" i="8"/>
  <c r="N14" i="8" s="1"/>
  <c r="O14" i="8" s="1"/>
  <c r="K22" i="8"/>
  <c r="N22" i="8" s="1"/>
  <c r="O22" i="8" s="1"/>
  <c r="L7" i="8"/>
  <c r="M7" i="8" s="1"/>
  <c r="K7" i="8"/>
  <c r="J36" i="7"/>
  <c r="P22" i="7"/>
  <c r="Q22" i="7" s="1"/>
  <c r="P10" i="7"/>
  <c r="Q10" i="7" s="1"/>
  <c r="P6" i="7"/>
  <c r="Q6" i="7" s="1"/>
  <c r="K14" i="7"/>
  <c r="N14" i="7" s="1"/>
  <c r="O14" i="7" s="1"/>
  <c r="P34" i="7"/>
  <c r="Q34" i="7" s="1"/>
  <c r="P14" i="7"/>
  <c r="Q14" i="7" s="1"/>
  <c r="L10" i="7"/>
  <c r="M10" i="7" s="1"/>
  <c r="N10" i="7" s="1"/>
  <c r="O10" i="7" s="1"/>
  <c r="P25" i="7"/>
  <c r="Q25" i="7" s="1"/>
  <c r="J25" i="7"/>
  <c r="J8" i="7"/>
  <c r="L22" i="7"/>
  <c r="M22" i="7" s="1"/>
  <c r="N22" i="7" s="1"/>
  <c r="O22" i="7" s="1"/>
  <c r="L31" i="7"/>
  <c r="M31" i="7" s="1"/>
  <c r="K31" i="7"/>
  <c r="L7" i="7"/>
  <c r="M7" i="7" s="1"/>
  <c r="K7" i="7"/>
  <c r="P28" i="7"/>
  <c r="J16" i="7"/>
  <c r="P13" i="7"/>
  <c r="Q13" i="7" s="1"/>
  <c r="J13" i="7"/>
  <c r="J24" i="7"/>
  <c r="K34" i="7"/>
  <c r="N34" i="7" s="1"/>
  <c r="O34" i="7" s="1"/>
  <c r="K6" i="7"/>
  <c r="N6" i="7" s="1"/>
  <c r="O6" i="7" s="1"/>
  <c r="P29" i="7"/>
  <c r="K4" i="7"/>
  <c r="N4" i="7" s="1"/>
  <c r="P17" i="7"/>
  <c r="Q17" i="7" s="1"/>
  <c r="J17" i="7"/>
  <c r="L23" i="7"/>
  <c r="M23" i="7" s="1"/>
  <c r="K23" i="7"/>
  <c r="P20" i="7"/>
  <c r="J12" i="7"/>
  <c r="L27" i="7"/>
  <c r="M27" i="7" s="1"/>
  <c r="K27" i="7"/>
  <c r="P5" i="7"/>
  <c r="Q5" i="7" s="1"/>
  <c r="J5" i="7"/>
  <c r="P4" i="7"/>
  <c r="I38" i="7"/>
  <c r="L15" i="7"/>
  <c r="M15" i="7" s="1"/>
  <c r="K15" i="7"/>
  <c r="P21" i="7"/>
  <c r="Q21" i="7" s="1"/>
  <c r="J21" i="7"/>
  <c r="P7" i="7"/>
  <c r="Q7" i="7" s="1"/>
  <c r="P11" i="7"/>
  <c r="P15" i="7"/>
  <c r="Q15" i="7" s="1"/>
  <c r="P23" i="7"/>
  <c r="Q23" i="7" s="1"/>
  <c r="P27" i="7"/>
  <c r="Q27" i="7" s="1"/>
  <c r="P31" i="7"/>
  <c r="Q31" i="7" s="1"/>
  <c r="J37" i="7"/>
  <c r="P7" i="6"/>
  <c r="Q7" i="6" s="1"/>
  <c r="P18" i="6"/>
  <c r="Q18" i="6" s="1"/>
  <c r="P21" i="6"/>
  <c r="Q21" i="6" s="1"/>
  <c r="P15" i="6"/>
  <c r="Q15" i="6" s="1"/>
  <c r="P35" i="6"/>
  <c r="Q35" i="6" s="1"/>
  <c r="J17" i="6"/>
  <c r="L17" i="6" s="1"/>
  <c r="M17" i="6" s="1"/>
  <c r="P23" i="6"/>
  <c r="Q23" i="6" s="1"/>
  <c r="P31" i="6"/>
  <c r="Q31" i="6" s="1"/>
  <c r="J13" i="6"/>
  <c r="P6" i="6"/>
  <c r="Q6" i="6" s="1"/>
  <c r="P14" i="6"/>
  <c r="Q14" i="6" s="1"/>
  <c r="P34" i="6"/>
  <c r="Q34" i="6" s="1"/>
  <c r="L23" i="6"/>
  <c r="M23" i="6" s="1"/>
  <c r="K23" i="6"/>
  <c r="P28" i="6"/>
  <c r="L31" i="6"/>
  <c r="M31" i="6" s="1"/>
  <c r="K31" i="6"/>
  <c r="L15" i="6"/>
  <c r="M15" i="6" s="1"/>
  <c r="K15" i="6"/>
  <c r="Q4" i="6"/>
  <c r="L18" i="6"/>
  <c r="M18" i="6" s="1"/>
  <c r="K18" i="6"/>
  <c r="L6" i="6"/>
  <c r="M6" i="6" s="1"/>
  <c r="K6" i="6"/>
  <c r="L14" i="6"/>
  <c r="M14" i="6" s="1"/>
  <c r="K14" i="6"/>
  <c r="L34" i="6"/>
  <c r="M34" i="6" s="1"/>
  <c r="K34" i="6"/>
  <c r="L35" i="6"/>
  <c r="M35" i="6" s="1"/>
  <c r="K35" i="6"/>
  <c r="L7" i="6"/>
  <c r="M7" i="6" s="1"/>
  <c r="K7" i="6"/>
  <c r="J4" i="6"/>
  <c r="J8" i="6"/>
  <c r="J24" i="6"/>
  <c r="J36" i="6"/>
  <c r="K21" i="6"/>
  <c r="N21" i="6" s="1"/>
  <c r="O21" i="6" s="1"/>
  <c r="I37" i="6"/>
  <c r="J12" i="6"/>
  <c r="J32" i="6"/>
  <c r="J16" i="6"/>
  <c r="L6" i="3"/>
  <c r="M6" i="3" s="1"/>
  <c r="N6" i="3" s="1"/>
  <c r="O6" i="3" s="1"/>
  <c r="L24" i="3"/>
  <c r="M24" i="3" s="1"/>
  <c r="N24" i="3" s="1"/>
  <c r="O24" i="3" s="1"/>
  <c r="L18" i="3"/>
  <c r="M18" i="3" s="1"/>
  <c r="N18" i="3" s="1"/>
  <c r="O18" i="3" s="1"/>
  <c r="P10" i="5"/>
  <c r="Q10" i="5" s="1"/>
  <c r="J25" i="5"/>
  <c r="L25" i="5" s="1"/>
  <c r="M25" i="5" s="1"/>
  <c r="P18" i="5"/>
  <c r="Q18" i="5" s="1"/>
  <c r="P35" i="5"/>
  <c r="Q35" i="5" s="1"/>
  <c r="P47" i="5"/>
  <c r="Q47" i="5" s="1"/>
  <c r="P22" i="5"/>
  <c r="Q22" i="5" s="1"/>
  <c r="P43" i="5"/>
  <c r="Q43" i="5" s="1"/>
  <c r="P14" i="5"/>
  <c r="Q14" i="5" s="1"/>
  <c r="P46" i="5"/>
  <c r="Q46" i="5" s="1"/>
  <c r="J17" i="5"/>
  <c r="L17" i="5" s="1"/>
  <c r="M17" i="5" s="1"/>
  <c r="K31" i="5"/>
  <c r="L31" i="5"/>
  <c r="M31" i="5" s="1"/>
  <c r="L22" i="5"/>
  <c r="M22" i="5" s="1"/>
  <c r="N22" i="5" s="1"/>
  <c r="O22" i="5" s="1"/>
  <c r="K18" i="5"/>
  <c r="N18" i="5" s="1"/>
  <c r="O18" i="5" s="1"/>
  <c r="L46" i="5"/>
  <c r="M46" i="5" s="1"/>
  <c r="N46" i="5" s="1"/>
  <c r="O46" i="5" s="1"/>
  <c r="L7" i="5"/>
  <c r="M7" i="5" s="1"/>
  <c r="K7" i="5"/>
  <c r="J13" i="5"/>
  <c r="J5" i="5"/>
  <c r="P31" i="5"/>
  <c r="Q31" i="5" s="1"/>
  <c r="K14" i="5"/>
  <c r="N14" i="5" s="1"/>
  <c r="O14" i="5" s="1"/>
  <c r="J37" i="5"/>
  <c r="K10" i="5"/>
  <c r="N10" i="5" s="1"/>
  <c r="O10" i="5" s="1"/>
  <c r="P12" i="5"/>
  <c r="Q12" i="5" s="1"/>
  <c r="J12" i="5"/>
  <c r="K23" i="5"/>
  <c r="L23" i="5"/>
  <c r="M23" i="5" s="1"/>
  <c r="J41" i="5"/>
  <c r="P7" i="5"/>
  <c r="Q7" i="5" s="1"/>
  <c r="P8" i="5"/>
  <c r="Q8" i="5" s="1"/>
  <c r="J8" i="5"/>
  <c r="J21" i="5"/>
  <c r="K35" i="5"/>
  <c r="L35" i="5"/>
  <c r="M35" i="5" s="1"/>
  <c r="K43" i="5"/>
  <c r="L43" i="5"/>
  <c r="M43" i="5" s="1"/>
  <c r="P4" i="5"/>
  <c r="J4" i="5"/>
  <c r="J33" i="5"/>
  <c r="K47" i="5"/>
  <c r="L47" i="5"/>
  <c r="M47" i="5" s="1"/>
  <c r="P11" i="5"/>
  <c r="P23" i="5"/>
  <c r="Q23" i="5" s="1"/>
  <c r="J16" i="5"/>
  <c r="J24" i="5"/>
  <c r="J32" i="5"/>
  <c r="J36" i="5"/>
  <c r="J40" i="5"/>
  <c r="J44" i="5"/>
  <c r="J48" i="5"/>
  <c r="P14" i="4"/>
  <c r="Q14" i="4" s="1"/>
  <c r="P6" i="4"/>
  <c r="Q6" i="4" s="1"/>
  <c r="P22" i="4"/>
  <c r="Q22" i="4" s="1"/>
  <c r="P27" i="4"/>
  <c r="Q27" i="4" s="1"/>
  <c r="P15" i="4"/>
  <c r="Q15" i="4" s="1"/>
  <c r="K22" i="4"/>
  <c r="N22" i="4" s="1"/>
  <c r="O22" i="4" s="1"/>
  <c r="J8" i="4"/>
  <c r="L23" i="4"/>
  <c r="M23" i="4" s="1"/>
  <c r="K23" i="4"/>
  <c r="J13" i="4"/>
  <c r="K14" i="4"/>
  <c r="N14" i="4" s="1"/>
  <c r="O14" i="4" s="1"/>
  <c r="J25" i="4"/>
  <c r="L15" i="4"/>
  <c r="M15" i="4" s="1"/>
  <c r="K15" i="4"/>
  <c r="P28" i="4"/>
  <c r="J24" i="4"/>
  <c r="J16" i="4"/>
  <c r="K6" i="4"/>
  <c r="N6" i="4" s="1"/>
  <c r="O6" i="4" s="1"/>
  <c r="J12" i="4"/>
  <c r="L27" i="4"/>
  <c r="M27" i="4" s="1"/>
  <c r="K27" i="4"/>
  <c r="J4" i="4"/>
  <c r="J21" i="4"/>
  <c r="P9" i="4"/>
  <c r="J5" i="4"/>
  <c r="L12" i="3"/>
  <c r="M12" i="3" s="1"/>
  <c r="N12" i="3" s="1"/>
  <c r="O12" i="3" s="1"/>
  <c r="K23" i="3"/>
  <c r="N23" i="3" s="1"/>
  <c r="O23" i="3" s="1"/>
  <c r="K21" i="3"/>
  <c r="N21" i="3" s="1"/>
  <c r="O21" i="3" s="1"/>
  <c r="K22" i="3"/>
  <c r="N22" i="3" s="1"/>
  <c r="O22" i="3" s="1"/>
  <c r="L10" i="3"/>
  <c r="M10" i="3" s="1"/>
  <c r="N10" i="3" s="1"/>
  <c r="O10" i="3" s="1"/>
  <c r="K5" i="3"/>
  <c r="N5" i="3" s="1"/>
  <c r="O5" i="3" s="1"/>
  <c r="L27" i="3"/>
  <c r="M27" i="3" s="1"/>
  <c r="N27" i="3" s="1"/>
  <c r="O27" i="3" s="1"/>
  <c r="L15" i="3"/>
  <c r="M15" i="3" s="1"/>
  <c r="N15" i="3" s="1"/>
  <c r="O15" i="3" s="1"/>
  <c r="K17" i="3"/>
  <c r="N17" i="3" s="1"/>
  <c r="O17" i="3" s="1"/>
  <c r="G23" i="11" l="1"/>
  <c r="G30" i="11"/>
  <c r="G9" i="11"/>
  <c r="G17" i="11"/>
  <c r="G27" i="10"/>
  <c r="G14" i="10"/>
  <c r="G11" i="10"/>
  <c r="G21" i="10"/>
  <c r="G20" i="10"/>
  <c r="G23" i="10"/>
  <c r="G11" i="9"/>
  <c r="G26" i="9"/>
  <c r="G31" i="9"/>
  <c r="G27" i="9"/>
  <c r="G4" i="8"/>
  <c r="G29" i="8"/>
  <c r="G30" i="8"/>
  <c r="G15" i="7"/>
  <c r="G26" i="7"/>
  <c r="G12" i="7"/>
  <c r="G16" i="7"/>
  <c r="G9" i="7"/>
  <c r="G14" i="7"/>
  <c r="G8" i="6"/>
  <c r="G23" i="6"/>
  <c r="G4" i="6"/>
  <c r="G26" i="5"/>
  <c r="G10" i="5"/>
  <c r="G44" i="5"/>
  <c r="G14" i="5"/>
  <c r="G34" i="5"/>
  <c r="G15" i="5"/>
  <c r="G12" i="4"/>
  <c r="G6" i="4"/>
  <c r="G29" i="4"/>
  <c r="G22" i="4"/>
  <c r="G13" i="4"/>
  <c r="G23" i="4"/>
  <c r="G11" i="4"/>
  <c r="G14" i="4"/>
  <c r="N23" i="5"/>
  <c r="O23" i="5" s="1"/>
  <c r="G13" i="3"/>
  <c r="G8" i="3"/>
  <c r="G14" i="3"/>
  <c r="P9" i="3"/>
  <c r="G10" i="3"/>
  <c r="G18" i="3"/>
  <c r="F31" i="3"/>
  <c r="G6" i="3"/>
  <c r="G5" i="3"/>
  <c r="G26" i="3"/>
  <c r="E31" i="3"/>
  <c r="G30" i="3"/>
  <c r="G4" i="3"/>
  <c r="G14" i="11"/>
  <c r="P25" i="11"/>
  <c r="G24" i="11"/>
  <c r="G28" i="11"/>
  <c r="G31" i="11"/>
  <c r="P16" i="10"/>
  <c r="G30" i="9"/>
  <c r="G25" i="9"/>
  <c r="G10" i="9"/>
  <c r="G28" i="9"/>
  <c r="G17" i="9"/>
  <c r="G29" i="9"/>
  <c r="G14" i="9"/>
  <c r="P4" i="9"/>
  <c r="G8" i="9"/>
  <c r="G25" i="8"/>
  <c r="G21" i="8"/>
  <c r="G16" i="8"/>
  <c r="G26" i="8"/>
  <c r="G22" i="8"/>
  <c r="P27" i="8"/>
  <c r="G18" i="8"/>
  <c r="G12" i="8"/>
  <c r="P19" i="7"/>
  <c r="G11" i="7"/>
  <c r="P25" i="6"/>
  <c r="G13" i="6"/>
  <c r="G6" i="6"/>
  <c r="G7" i="6"/>
  <c r="P15" i="5"/>
  <c r="G30" i="5"/>
  <c r="G9" i="5"/>
  <c r="G46" i="5"/>
  <c r="G17" i="5"/>
  <c r="G25" i="5"/>
  <c r="G33" i="5"/>
  <c r="G20" i="5"/>
  <c r="G41" i="5"/>
  <c r="G12" i="5"/>
  <c r="G36" i="5"/>
  <c r="G28" i="5"/>
  <c r="G7" i="4"/>
  <c r="P7" i="4"/>
  <c r="G21" i="4"/>
  <c r="G11" i="11"/>
  <c r="G27" i="11"/>
  <c r="G6" i="11"/>
  <c r="G38" i="11" s="1" a="1"/>
  <c r="G38" i="11" s="1"/>
  <c r="G22" i="11"/>
  <c r="G19" i="11"/>
  <c r="G16" i="11"/>
  <c r="G20" i="11"/>
  <c r="G15" i="11"/>
  <c r="G26" i="11"/>
  <c r="F33" i="11"/>
  <c r="E33" i="11"/>
  <c r="P32" i="11"/>
  <c r="G19" i="10"/>
  <c r="G12" i="10"/>
  <c r="G5" i="10"/>
  <c r="G34" i="10" s="1" a="1"/>
  <c r="G34" i="10" s="1"/>
  <c r="G13" i="10"/>
  <c r="G8" i="10"/>
  <c r="G6" i="10"/>
  <c r="G24" i="10"/>
  <c r="G15" i="10"/>
  <c r="G22" i="10"/>
  <c r="G16" i="10"/>
  <c r="E28" i="10"/>
  <c r="F28" i="10"/>
  <c r="G7" i="9"/>
  <c r="G24" i="9"/>
  <c r="G12" i="9"/>
  <c r="G23" i="9"/>
  <c r="E32" i="9"/>
  <c r="G21" i="9"/>
  <c r="G15" i="9"/>
  <c r="G13" i="9"/>
  <c r="G4" i="9"/>
  <c r="F32" i="9"/>
  <c r="G6" i="9"/>
  <c r="G18" i="9"/>
  <c r="G22" i="9"/>
  <c r="G19" i="9"/>
  <c r="G9" i="9"/>
  <c r="G17" i="8"/>
  <c r="G10" i="8"/>
  <c r="G24" i="8"/>
  <c r="F31" i="8"/>
  <c r="G20" i="8"/>
  <c r="G15" i="8"/>
  <c r="G9" i="8"/>
  <c r="E31" i="8"/>
  <c r="G5" i="8"/>
  <c r="G22" i="7"/>
  <c r="G32" i="7"/>
  <c r="G35" i="7"/>
  <c r="G36" i="7"/>
  <c r="G19" i="7"/>
  <c r="G17" i="7"/>
  <c r="G33" i="7"/>
  <c r="F38" i="7"/>
  <c r="G18" i="7"/>
  <c r="G4" i="7"/>
  <c r="E38" i="7"/>
  <c r="G34" i="7"/>
  <c r="G31" i="7"/>
  <c r="G20" i="7"/>
  <c r="L13" i="6"/>
  <c r="M13" i="6" s="1"/>
  <c r="G21" i="6"/>
  <c r="G35" i="6"/>
  <c r="G31" i="6"/>
  <c r="G24" i="6"/>
  <c r="G17" i="6"/>
  <c r="G36" i="6"/>
  <c r="G25" i="6"/>
  <c r="F37" i="6"/>
  <c r="G11" i="6"/>
  <c r="G32" i="6"/>
  <c r="G5" i="6"/>
  <c r="G22" i="6"/>
  <c r="G10" i="6"/>
  <c r="G12" i="6"/>
  <c r="G30" i="6"/>
  <c r="G18" i="6"/>
  <c r="G19" i="6"/>
  <c r="E37" i="6"/>
  <c r="G26" i="6"/>
  <c r="G28" i="6"/>
  <c r="G14" i="6"/>
  <c r="G27" i="6"/>
  <c r="G16" i="6"/>
  <c r="G33" i="6"/>
  <c r="G20" i="6"/>
  <c r="G29" i="6"/>
  <c r="G15" i="6"/>
  <c r="G9" i="4"/>
  <c r="F31" i="4"/>
  <c r="G25" i="4"/>
  <c r="G16" i="4"/>
  <c r="E31" i="4"/>
  <c r="G4" i="4"/>
  <c r="G10" i="4"/>
  <c r="G17" i="4"/>
  <c r="G19" i="4"/>
  <c r="G26" i="4"/>
  <c r="K25" i="3"/>
  <c r="N25" i="3" s="1"/>
  <c r="O25" i="3" s="1"/>
  <c r="G5" i="5"/>
  <c r="G42" i="5"/>
  <c r="G13" i="5"/>
  <c r="G29" i="5"/>
  <c r="G8" i="5"/>
  <c r="G45" i="5"/>
  <c r="G16" i="5"/>
  <c r="G6" i="5"/>
  <c r="G37" i="5"/>
  <c r="G24" i="5"/>
  <c r="G32" i="5"/>
  <c r="G22" i="5"/>
  <c r="E49" i="5"/>
  <c r="G4" i="5"/>
  <c r="G40" i="5"/>
  <c r="G11" i="5"/>
  <c r="G48" i="5"/>
  <c r="G38" i="5"/>
  <c r="F49" i="5"/>
  <c r="G21" i="5"/>
  <c r="N43" i="5"/>
  <c r="O43" i="5" s="1"/>
  <c r="G27" i="5"/>
  <c r="G35" i="5"/>
  <c r="N7" i="11"/>
  <c r="O7" i="11" s="1"/>
  <c r="N6" i="9"/>
  <c r="O6" i="9" s="1"/>
  <c r="K5" i="6"/>
  <c r="N5" i="6" s="1"/>
  <c r="O5" i="6" s="1"/>
  <c r="P38" i="5"/>
  <c r="P34" i="5"/>
  <c r="P8" i="11"/>
  <c r="L13" i="10"/>
  <c r="M13" i="10" s="1"/>
  <c r="N13" i="10" s="1"/>
  <c r="O13" i="10" s="1"/>
  <c r="K23" i="10"/>
  <c r="N23" i="10" s="1"/>
  <c r="O23" i="10" s="1"/>
  <c r="K25" i="9"/>
  <c r="N25" i="9" s="1"/>
  <c r="O25" i="9" s="1"/>
  <c r="K13" i="9"/>
  <c r="N13" i="9" s="1"/>
  <c r="O13" i="9" s="1"/>
  <c r="L4" i="8"/>
  <c r="M4" i="8" s="1"/>
  <c r="N4" i="8" s="1"/>
  <c r="K12" i="8"/>
  <c r="N12" i="8" s="1"/>
  <c r="O12" i="8" s="1"/>
  <c r="P20" i="6"/>
  <c r="P33" i="6"/>
  <c r="P39" i="5"/>
  <c r="K16" i="11"/>
  <c r="N16" i="11" s="1"/>
  <c r="O16" i="11" s="1"/>
  <c r="P18" i="11"/>
  <c r="P21" i="10"/>
  <c r="P15" i="10"/>
  <c r="K17" i="9"/>
  <c r="N17" i="9" s="1"/>
  <c r="O17" i="9" s="1"/>
  <c r="L8" i="9"/>
  <c r="M8" i="9" s="1"/>
  <c r="N8" i="9" s="1"/>
  <c r="O8" i="9" s="1"/>
  <c r="L24" i="9"/>
  <c r="M24" i="9" s="1"/>
  <c r="N24" i="9" s="1"/>
  <c r="O24" i="9" s="1"/>
  <c r="K16" i="9"/>
  <c r="N16" i="9" s="1"/>
  <c r="O16" i="9" s="1"/>
  <c r="P35" i="7"/>
  <c r="P18" i="7"/>
  <c r="K13" i="6"/>
  <c r="Q4" i="5"/>
  <c r="K14" i="3"/>
  <c r="N14" i="3" s="1"/>
  <c r="O14" i="3" s="1"/>
  <c r="K8" i="3"/>
  <c r="N8" i="3" s="1"/>
  <c r="O8" i="3" s="1"/>
  <c r="K13" i="3"/>
  <c r="N13" i="3" s="1"/>
  <c r="O13" i="3" s="1"/>
  <c r="K16" i="3"/>
  <c r="N16" i="3" s="1"/>
  <c r="O16" i="3" s="1"/>
  <c r="P11" i="3"/>
  <c r="P26" i="3"/>
  <c r="P29" i="3"/>
  <c r="P28" i="3"/>
  <c r="P30" i="3"/>
  <c r="P19" i="3"/>
  <c r="K7" i="3"/>
  <c r="N7" i="3" s="1"/>
  <c r="O7" i="3" s="1"/>
  <c r="K4" i="3"/>
  <c r="N4" i="3" s="1"/>
  <c r="P20" i="3"/>
  <c r="P22" i="11"/>
  <c r="P19" i="11"/>
  <c r="K23" i="11"/>
  <c r="N23" i="11" s="1"/>
  <c r="O23" i="11" s="1"/>
  <c r="P6" i="11"/>
  <c r="P17" i="11"/>
  <c r="L12" i="11"/>
  <c r="M12" i="11" s="1"/>
  <c r="K12" i="11"/>
  <c r="I35" i="11"/>
  <c r="P10" i="11"/>
  <c r="L4" i="11"/>
  <c r="M4" i="11" s="1"/>
  <c r="K4" i="11"/>
  <c r="N14" i="11"/>
  <c r="O14" i="11" s="1"/>
  <c r="L5" i="11"/>
  <c r="M5" i="11" s="1"/>
  <c r="K5" i="11"/>
  <c r="L21" i="11"/>
  <c r="M21" i="11" s="1"/>
  <c r="K21" i="11"/>
  <c r="K20" i="11"/>
  <c r="L20" i="11"/>
  <c r="K29" i="11"/>
  <c r="L29" i="11" s="1"/>
  <c r="L13" i="11"/>
  <c r="M13" i="11" s="1"/>
  <c r="K13" i="11"/>
  <c r="K11" i="11"/>
  <c r="L11" i="11" s="1"/>
  <c r="K28" i="11"/>
  <c r="L28" i="11"/>
  <c r="K9" i="11"/>
  <c r="L9" i="11" s="1"/>
  <c r="L25" i="10"/>
  <c r="M25" i="10" s="1"/>
  <c r="N25" i="10" s="1"/>
  <c r="O25" i="10" s="1"/>
  <c r="K4" i="10"/>
  <c r="N4" i="10" s="1"/>
  <c r="L17" i="10"/>
  <c r="M17" i="10" s="1"/>
  <c r="N17" i="10" s="1"/>
  <c r="O17" i="10" s="1"/>
  <c r="P27" i="10"/>
  <c r="N10" i="10"/>
  <c r="O10" i="10" s="1"/>
  <c r="K8" i="10"/>
  <c r="L8" i="10"/>
  <c r="M8" i="10" s="1"/>
  <c r="N14" i="10"/>
  <c r="O14" i="10" s="1"/>
  <c r="N6" i="10"/>
  <c r="O6" i="10" s="1"/>
  <c r="L24" i="10"/>
  <c r="M24" i="10" s="1"/>
  <c r="K24" i="10"/>
  <c r="N22" i="10"/>
  <c r="O22" i="10" s="1"/>
  <c r="L12" i="10"/>
  <c r="M12" i="10" s="1"/>
  <c r="K12" i="10"/>
  <c r="I30" i="10"/>
  <c r="P9" i="10"/>
  <c r="P19" i="10"/>
  <c r="P11" i="10"/>
  <c r="P26" i="10"/>
  <c r="P20" i="10"/>
  <c r="N18" i="10"/>
  <c r="O18" i="10" s="1"/>
  <c r="N7" i="10"/>
  <c r="O7" i="10" s="1"/>
  <c r="P18" i="9"/>
  <c r="P28" i="9"/>
  <c r="N22" i="9"/>
  <c r="O22" i="9" s="1"/>
  <c r="P10" i="9"/>
  <c r="P31" i="9"/>
  <c r="K21" i="9"/>
  <c r="N21" i="9" s="1"/>
  <c r="O21" i="9" s="1"/>
  <c r="K5" i="9"/>
  <c r="N5" i="9" s="1"/>
  <c r="O5" i="9" s="1"/>
  <c r="K12" i="9"/>
  <c r="N12" i="9" s="1"/>
  <c r="O12" i="9" s="1"/>
  <c r="N23" i="9"/>
  <c r="O23" i="9" s="1"/>
  <c r="N7" i="9"/>
  <c r="O7" i="9" s="1"/>
  <c r="I34" i="9"/>
  <c r="P19" i="9"/>
  <c r="P11" i="9"/>
  <c r="P30" i="9"/>
  <c r="P26" i="9"/>
  <c r="N15" i="9"/>
  <c r="O15" i="9" s="1"/>
  <c r="P20" i="9"/>
  <c r="N27" i="9"/>
  <c r="O27" i="9" s="1"/>
  <c r="P5" i="8"/>
  <c r="L8" i="8"/>
  <c r="M8" i="8" s="1"/>
  <c r="N8" i="8" s="1"/>
  <c r="O8" i="8" s="1"/>
  <c r="N15" i="8"/>
  <c r="O15" i="8" s="1"/>
  <c r="P17" i="8"/>
  <c r="P18" i="8"/>
  <c r="P10" i="8"/>
  <c r="L16" i="8"/>
  <c r="M16" i="8" s="1"/>
  <c r="N16" i="8" s="1"/>
  <c r="O16" i="8" s="1"/>
  <c r="K24" i="8"/>
  <c r="N24" i="8" s="1"/>
  <c r="O24" i="8" s="1"/>
  <c r="N23" i="8"/>
  <c r="O23" i="8" s="1"/>
  <c r="L13" i="8"/>
  <c r="M13" i="8" s="1"/>
  <c r="K13" i="8"/>
  <c r="I33" i="8"/>
  <c r="P19" i="8"/>
  <c r="P11" i="8"/>
  <c r="P26" i="8"/>
  <c r="P30" i="8"/>
  <c r="N7" i="8"/>
  <c r="O7" i="8" s="1"/>
  <c r="P9" i="8"/>
  <c r="P29" i="8"/>
  <c r="P20" i="8"/>
  <c r="L21" i="8"/>
  <c r="M21" i="8" s="1"/>
  <c r="K21" i="8"/>
  <c r="L25" i="8"/>
  <c r="M25" i="8" s="1"/>
  <c r="K25" i="8"/>
  <c r="P28" i="8"/>
  <c r="P9" i="7"/>
  <c r="P32" i="7"/>
  <c r="P33" i="7"/>
  <c r="L36" i="7"/>
  <c r="M36" i="7" s="1"/>
  <c r="K36" i="7"/>
  <c r="N31" i="7"/>
  <c r="O31" i="7" s="1"/>
  <c r="O4" i="7"/>
  <c r="K5" i="7"/>
  <c r="L5" i="7"/>
  <c r="M5" i="7" s="1"/>
  <c r="N5" i="7" s="1"/>
  <c r="O5" i="7" s="1"/>
  <c r="K13" i="7"/>
  <c r="L13" i="7"/>
  <c r="M13" i="7" s="1"/>
  <c r="K37" i="7"/>
  <c r="L37" i="7"/>
  <c r="M37" i="7" s="1"/>
  <c r="L12" i="7"/>
  <c r="M12" i="7" s="1"/>
  <c r="K12" i="7"/>
  <c r="Q4" i="7"/>
  <c r="N23" i="7"/>
  <c r="O23" i="7" s="1"/>
  <c r="L8" i="7"/>
  <c r="M8" i="7" s="1"/>
  <c r="K8" i="7"/>
  <c r="K25" i="7"/>
  <c r="L25" i="7"/>
  <c r="M25" i="7" s="1"/>
  <c r="N27" i="7"/>
  <c r="O27" i="7" s="1"/>
  <c r="K17" i="7"/>
  <c r="L17" i="7"/>
  <c r="M17" i="7" s="1"/>
  <c r="K21" i="7"/>
  <c r="L21" i="7"/>
  <c r="M21" i="7" s="1"/>
  <c r="N15" i="7"/>
  <c r="O15" i="7" s="1"/>
  <c r="L16" i="7"/>
  <c r="M16" i="7" s="1"/>
  <c r="K16" i="7"/>
  <c r="N7" i="7"/>
  <c r="O7" i="7" s="1"/>
  <c r="I40" i="7"/>
  <c r="P30" i="7"/>
  <c r="P26" i="7"/>
  <c r="L24" i="7"/>
  <c r="M24" i="7" s="1"/>
  <c r="K24" i="7"/>
  <c r="P22" i="6"/>
  <c r="P27" i="6"/>
  <c r="P10" i="6"/>
  <c r="N15" i="6"/>
  <c r="O15" i="6" s="1"/>
  <c r="K17" i="6"/>
  <c r="N17" i="6" s="1"/>
  <c r="O17" i="6" s="1"/>
  <c r="L4" i="6"/>
  <c r="M4" i="6" s="1"/>
  <c r="K4" i="6"/>
  <c r="N6" i="6"/>
  <c r="O6" i="6" s="1"/>
  <c r="K32" i="6"/>
  <c r="L32" i="6"/>
  <c r="M32" i="6" s="1"/>
  <c r="K8" i="6"/>
  <c r="L8" i="6"/>
  <c r="M8" i="6" s="1"/>
  <c r="N14" i="6"/>
  <c r="O14" i="6" s="1"/>
  <c r="N7" i="6"/>
  <c r="O7" i="6" s="1"/>
  <c r="L24" i="6"/>
  <c r="M24" i="6" s="1"/>
  <c r="K24" i="6"/>
  <c r="N18" i="6"/>
  <c r="O18" i="6" s="1"/>
  <c r="N23" i="6"/>
  <c r="O23" i="6" s="1"/>
  <c r="N35" i="6"/>
  <c r="O35" i="6" s="1"/>
  <c r="N34" i="6"/>
  <c r="O34" i="6" s="1"/>
  <c r="N31" i="6"/>
  <c r="O31" i="6" s="1"/>
  <c r="K16" i="6"/>
  <c r="L16" i="6"/>
  <c r="M16" i="6" s="1"/>
  <c r="L12" i="6"/>
  <c r="M12" i="6" s="1"/>
  <c r="K12" i="6"/>
  <c r="I39" i="6"/>
  <c r="P9" i="6"/>
  <c r="P26" i="6"/>
  <c r="P29" i="6"/>
  <c r="P30" i="6"/>
  <c r="P11" i="6"/>
  <c r="P19" i="6"/>
  <c r="L36" i="6"/>
  <c r="M36" i="6" s="1"/>
  <c r="K36" i="6"/>
  <c r="K17" i="5"/>
  <c r="N17" i="5" s="1"/>
  <c r="O17" i="5" s="1"/>
  <c r="N35" i="5"/>
  <c r="O35" i="5" s="1"/>
  <c r="K25" i="5"/>
  <c r="N25" i="5" s="1"/>
  <c r="O25" i="5" s="1"/>
  <c r="P42" i="5"/>
  <c r="N47" i="5"/>
  <c r="O47" i="5" s="1"/>
  <c r="P27" i="5"/>
  <c r="P45" i="5"/>
  <c r="L8" i="5"/>
  <c r="M8" i="5" s="1"/>
  <c r="K8" i="5"/>
  <c r="L40" i="5"/>
  <c r="M40" i="5" s="1"/>
  <c r="K40" i="5"/>
  <c r="L12" i="5"/>
  <c r="M12" i="5" s="1"/>
  <c r="K12" i="5"/>
  <c r="K4" i="5"/>
  <c r="L4" i="5"/>
  <c r="M4" i="5" s="1"/>
  <c r="L41" i="5"/>
  <c r="M41" i="5" s="1"/>
  <c r="K41" i="5"/>
  <c r="L44" i="5"/>
  <c r="M44" i="5" s="1"/>
  <c r="K44" i="5"/>
  <c r="K5" i="5"/>
  <c r="L5" i="5"/>
  <c r="M5" i="5" s="1"/>
  <c r="L36" i="5"/>
  <c r="M36" i="5" s="1"/>
  <c r="K36" i="5"/>
  <c r="P9" i="5"/>
  <c r="L48" i="5"/>
  <c r="M48" i="5" s="1"/>
  <c r="K48" i="5"/>
  <c r="L13" i="5"/>
  <c r="M13" i="5" s="1"/>
  <c r="K13" i="5"/>
  <c r="L24" i="5"/>
  <c r="M24" i="5" s="1"/>
  <c r="K24" i="5"/>
  <c r="P20" i="5"/>
  <c r="I51" i="5"/>
  <c r="P30" i="5"/>
  <c r="P26" i="5"/>
  <c r="P19" i="5"/>
  <c r="L32" i="5"/>
  <c r="M32" i="5" s="1"/>
  <c r="K32" i="5"/>
  <c r="L33" i="5"/>
  <c r="M33" i="5" s="1"/>
  <c r="K33" i="5"/>
  <c r="P28" i="5"/>
  <c r="P29" i="5"/>
  <c r="L16" i="5"/>
  <c r="M16" i="5" s="1"/>
  <c r="K16" i="5"/>
  <c r="L21" i="5"/>
  <c r="M21" i="5" s="1"/>
  <c r="K21" i="5"/>
  <c r="L37" i="5"/>
  <c r="M37" i="5" s="1"/>
  <c r="K37" i="5"/>
  <c r="N7" i="5"/>
  <c r="O7" i="5" s="1"/>
  <c r="N31" i="5"/>
  <c r="O31" i="5" s="1"/>
  <c r="P10" i="4"/>
  <c r="P17" i="4"/>
  <c r="P18" i="4"/>
  <c r="L13" i="4"/>
  <c r="M13" i="4" s="1"/>
  <c r="K13" i="4"/>
  <c r="N27" i="4"/>
  <c r="O27" i="4" s="1"/>
  <c r="L5" i="4"/>
  <c r="M5" i="4" s="1"/>
  <c r="K5" i="4"/>
  <c r="L25" i="4"/>
  <c r="M25" i="4" s="1"/>
  <c r="K25" i="4"/>
  <c r="I33" i="4"/>
  <c r="P26" i="4"/>
  <c r="P11" i="4"/>
  <c r="P19" i="4"/>
  <c r="P30" i="4"/>
  <c r="L21" i="4"/>
  <c r="M21" i="4" s="1"/>
  <c r="K21" i="4"/>
  <c r="L12" i="4"/>
  <c r="M12" i="4" s="1"/>
  <c r="K12" i="4"/>
  <c r="N15" i="4"/>
  <c r="O15" i="4" s="1"/>
  <c r="L8" i="4"/>
  <c r="M8" i="4" s="1"/>
  <c r="K8" i="4"/>
  <c r="L16" i="4"/>
  <c r="M16" i="4" s="1"/>
  <c r="K16" i="4"/>
  <c r="P20" i="4"/>
  <c r="L24" i="4"/>
  <c r="M24" i="4" s="1"/>
  <c r="K24" i="4"/>
  <c r="P29" i="4"/>
  <c r="L4" i="4"/>
  <c r="M4" i="4" s="1"/>
  <c r="K4" i="4"/>
  <c r="N23" i="4"/>
  <c r="O23" i="4" s="1"/>
  <c r="G37" i="9" l="1" a="1"/>
  <c r="G37" i="9" s="1"/>
  <c r="G36" i="8" a="1"/>
  <c r="G36" i="8" s="1"/>
  <c r="G43" i="7" a="1"/>
  <c r="G43" i="7" s="1"/>
  <c r="G42" i="6" a="1"/>
  <c r="G42" i="6" s="1"/>
  <c r="N16" i="6"/>
  <c r="O16" i="6" s="1"/>
  <c r="G54" i="5" a="1"/>
  <c r="G54" i="5" s="1"/>
  <c r="G36" i="4" a="1"/>
  <c r="G36" i="4" s="1"/>
  <c r="G36" i="3" a="1"/>
  <c r="G36" i="3" s="1"/>
  <c r="O4" i="10"/>
  <c r="N13" i="6"/>
  <c r="O13" i="6" s="1"/>
  <c r="N5" i="5"/>
  <c r="O5" i="5" s="1"/>
  <c r="N21" i="7"/>
  <c r="O21" i="7" s="1"/>
  <c r="N8" i="6"/>
  <c r="O8" i="6" s="1"/>
  <c r="N13" i="7"/>
  <c r="O13" i="7" s="1"/>
  <c r="N4" i="5"/>
  <c r="P49" i="5"/>
  <c r="N17" i="7"/>
  <c r="O17" i="7" s="1"/>
  <c r="N32" i="6"/>
  <c r="O32" i="6" s="1"/>
  <c r="P31" i="4"/>
  <c r="P31" i="3"/>
  <c r="J19" i="3"/>
  <c r="J11" i="3"/>
  <c r="K11" i="3" s="1"/>
  <c r="L11" i="3" s="1"/>
  <c r="J29" i="3"/>
  <c r="K29" i="3" s="1"/>
  <c r="L29" i="3" s="1"/>
  <c r="J30" i="3"/>
  <c r="J28" i="3"/>
  <c r="K28" i="3" s="1"/>
  <c r="L28" i="3" s="1"/>
  <c r="J26" i="3"/>
  <c r="K26" i="3" s="1"/>
  <c r="L26" i="3" s="1"/>
  <c r="J9" i="3"/>
  <c r="K9" i="3" s="1"/>
  <c r="L9" i="3" s="1"/>
  <c r="J20" i="3"/>
  <c r="K20" i="3" s="1"/>
  <c r="L20" i="3" s="1"/>
  <c r="P33" i="11"/>
  <c r="J32" i="11"/>
  <c r="J8" i="11"/>
  <c r="J10" i="11"/>
  <c r="J6" i="11"/>
  <c r="J22" i="11"/>
  <c r="J18" i="11"/>
  <c r="J17" i="11"/>
  <c r="J25" i="11"/>
  <c r="J19" i="11"/>
  <c r="K19" i="11" s="1"/>
  <c r="L19" i="11" s="1"/>
  <c r="N12" i="11"/>
  <c r="O12" i="11" s="1"/>
  <c r="N4" i="11"/>
  <c r="N21" i="11"/>
  <c r="O21" i="11" s="1"/>
  <c r="N5" i="11"/>
  <c r="N13" i="11"/>
  <c r="O13" i="11" s="1"/>
  <c r="N12" i="10"/>
  <c r="O12" i="10" s="1"/>
  <c r="J15" i="10"/>
  <c r="J21" i="10"/>
  <c r="J27" i="10"/>
  <c r="J16" i="10"/>
  <c r="N8" i="10"/>
  <c r="O8" i="10" s="1"/>
  <c r="N24" i="10"/>
  <c r="O24" i="10" s="1"/>
  <c r="J9" i="10"/>
  <c r="J20" i="10"/>
  <c r="J19" i="10"/>
  <c r="J26" i="10"/>
  <c r="J11" i="10"/>
  <c r="P28" i="10"/>
  <c r="J31" i="9"/>
  <c r="J18" i="9"/>
  <c r="J10" i="9"/>
  <c r="J4" i="9"/>
  <c r="J29" i="9"/>
  <c r="J28" i="9"/>
  <c r="J20" i="9"/>
  <c r="J9" i="9"/>
  <c r="J26" i="9"/>
  <c r="J19" i="9"/>
  <c r="J11" i="9"/>
  <c r="J30" i="9"/>
  <c r="P32" i="9"/>
  <c r="J5" i="8"/>
  <c r="J17" i="8"/>
  <c r="J10" i="8"/>
  <c r="J27" i="8"/>
  <c r="J18" i="8"/>
  <c r="N25" i="8"/>
  <c r="O25" i="8" s="1"/>
  <c r="N21" i="8"/>
  <c r="O21" i="8" s="1"/>
  <c r="J28" i="8"/>
  <c r="J20" i="8"/>
  <c r="J26" i="8"/>
  <c r="J30" i="8"/>
  <c r="J11" i="8"/>
  <c r="J9" i="8"/>
  <c r="J19" i="8"/>
  <c r="J29" i="8"/>
  <c r="O4" i="8"/>
  <c r="N13" i="8"/>
  <c r="O13" i="8" s="1"/>
  <c r="P31" i="8"/>
  <c r="N36" i="7"/>
  <c r="O36" i="7" s="1"/>
  <c r="J32" i="7"/>
  <c r="J33" i="7"/>
  <c r="J18" i="7"/>
  <c r="J35" i="7"/>
  <c r="N25" i="7"/>
  <c r="O25" i="7" s="1"/>
  <c r="N16" i="7"/>
  <c r="O16" i="7" s="1"/>
  <c r="N12" i="7"/>
  <c r="O12" i="7" s="1"/>
  <c r="J20" i="7"/>
  <c r="J9" i="7"/>
  <c r="J28" i="7"/>
  <c r="J19" i="7"/>
  <c r="J26" i="7"/>
  <c r="J29" i="7"/>
  <c r="J11" i="7"/>
  <c r="J30" i="7"/>
  <c r="P38" i="7"/>
  <c r="N24" i="7"/>
  <c r="O24" i="7" s="1"/>
  <c r="N8" i="7"/>
  <c r="O8" i="7" s="1"/>
  <c r="N37" i="7"/>
  <c r="O37" i="7" s="1"/>
  <c r="J25" i="6"/>
  <c r="J33" i="6"/>
  <c r="J27" i="6"/>
  <c r="J22" i="6"/>
  <c r="J10" i="6"/>
  <c r="N4" i="6"/>
  <c r="N12" i="6"/>
  <c r="O12" i="6" s="1"/>
  <c r="N36" i="6"/>
  <c r="O36" i="6" s="1"/>
  <c r="N24" i="6"/>
  <c r="O24" i="6" s="1"/>
  <c r="P37" i="6"/>
  <c r="J9" i="6"/>
  <c r="J29" i="6"/>
  <c r="J30" i="6"/>
  <c r="J11" i="6"/>
  <c r="J20" i="6"/>
  <c r="J26" i="6"/>
  <c r="J19" i="6"/>
  <c r="J28" i="6"/>
  <c r="J45" i="5"/>
  <c r="J27" i="5"/>
  <c r="J15" i="5"/>
  <c r="J34" i="5"/>
  <c r="J39" i="5"/>
  <c r="J6" i="5"/>
  <c r="J42" i="5"/>
  <c r="J38" i="5"/>
  <c r="N21" i="5"/>
  <c r="O21" i="5" s="1"/>
  <c r="N24" i="5"/>
  <c r="O24" i="5" s="1"/>
  <c r="N13" i="5"/>
  <c r="O13" i="5" s="1"/>
  <c r="N32" i="5"/>
  <c r="O32" i="5" s="1"/>
  <c r="N40" i="5"/>
  <c r="O40" i="5" s="1"/>
  <c r="N41" i="5"/>
  <c r="O41" i="5" s="1"/>
  <c r="N33" i="5"/>
  <c r="O33" i="5" s="1"/>
  <c r="J26" i="5"/>
  <c r="J20" i="5"/>
  <c r="J19" i="5"/>
  <c r="J29" i="5"/>
  <c r="J11" i="5"/>
  <c r="J30" i="5"/>
  <c r="J28" i="5"/>
  <c r="J9" i="5"/>
  <c r="N37" i="5"/>
  <c r="O37" i="5" s="1"/>
  <c r="N8" i="5"/>
  <c r="O8" i="5" s="1"/>
  <c r="N48" i="5"/>
  <c r="O48" i="5" s="1"/>
  <c r="N12" i="5"/>
  <c r="O12" i="5" s="1"/>
  <c r="N36" i="5"/>
  <c r="O36" i="5" s="1"/>
  <c r="N16" i="5"/>
  <c r="O16" i="5" s="1"/>
  <c r="N44" i="5"/>
  <c r="O44" i="5" s="1"/>
  <c r="J17" i="4"/>
  <c r="J10" i="4"/>
  <c r="J7" i="4"/>
  <c r="J18" i="4"/>
  <c r="N21" i="4"/>
  <c r="O21" i="4" s="1"/>
  <c r="N4" i="4"/>
  <c r="N25" i="4"/>
  <c r="O25" i="4" s="1"/>
  <c r="N16" i="4"/>
  <c r="O16" i="4" s="1"/>
  <c r="N5" i="4"/>
  <c r="O5" i="4" s="1"/>
  <c r="N8" i="4"/>
  <c r="O8" i="4" s="1"/>
  <c r="N13" i="4"/>
  <c r="O13" i="4" s="1"/>
  <c r="N12" i="4"/>
  <c r="O12" i="4" s="1"/>
  <c r="N24" i="4"/>
  <c r="O24" i="4" s="1"/>
  <c r="J26" i="4"/>
  <c r="J9" i="4"/>
  <c r="J30" i="4"/>
  <c r="J11" i="4"/>
  <c r="J19" i="4"/>
  <c r="J20" i="4"/>
  <c r="J29" i="4"/>
  <c r="J28" i="4"/>
  <c r="O4" i="11" l="1"/>
  <c r="O4" i="6"/>
  <c r="O4" i="5"/>
  <c r="O4" i="4"/>
  <c r="K30" i="3"/>
  <c r="L30" i="3" s="1"/>
  <c r="K19" i="3"/>
  <c r="L19" i="3" s="1"/>
  <c r="O4" i="3"/>
  <c r="K25" i="11"/>
  <c r="L25" i="11" s="1"/>
  <c r="K22" i="11"/>
  <c r="L22" i="11" s="1"/>
  <c r="K6" i="11"/>
  <c r="K32" i="11"/>
  <c r="L32" i="11" s="1"/>
  <c r="K18" i="11"/>
  <c r="L18" i="11" s="1"/>
  <c r="K10" i="11"/>
  <c r="L10" i="11" s="1"/>
  <c r="K17" i="11"/>
  <c r="L17" i="11" s="1"/>
  <c r="K8" i="11"/>
  <c r="L8" i="11" s="1"/>
  <c r="M20" i="11"/>
  <c r="N20" i="11" s="1"/>
  <c r="M29" i="11"/>
  <c r="N29" i="11" s="1"/>
  <c r="M11" i="11"/>
  <c r="N11" i="11" s="1"/>
  <c r="O5" i="11"/>
  <c r="M30" i="11"/>
  <c r="N30" i="11" s="1"/>
  <c r="M26" i="11"/>
  <c r="N26" i="11" s="1"/>
  <c r="M28" i="11"/>
  <c r="N28" i="11" s="1"/>
  <c r="K21" i="10"/>
  <c r="L21" i="10" s="1"/>
  <c r="K16" i="10"/>
  <c r="L16" i="10" s="1"/>
  <c r="K27" i="10"/>
  <c r="L27" i="10" s="1"/>
  <c r="K15" i="10"/>
  <c r="L15" i="10" s="1"/>
  <c r="K11" i="10"/>
  <c r="L11" i="10" s="1"/>
  <c r="K19" i="10"/>
  <c r="L19" i="10" s="1"/>
  <c r="K26" i="10"/>
  <c r="L26" i="10" s="1"/>
  <c r="K20" i="10"/>
  <c r="L20" i="10" s="1"/>
  <c r="K9" i="10"/>
  <c r="L9" i="10" s="1"/>
  <c r="K4" i="9"/>
  <c r="K31" i="9"/>
  <c r="L31" i="9" s="1"/>
  <c r="K18" i="9"/>
  <c r="L18" i="9" s="1"/>
  <c r="K10" i="9"/>
  <c r="L10" i="9" s="1"/>
  <c r="K30" i="9"/>
  <c r="L30" i="9"/>
  <c r="K26" i="9"/>
  <c r="L26" i="9"/>
  <c r="K20" i="9"/>
  <c r="L20" i="9"/>
  <c r="K19" i="9"/>
  <c r="L19" i="9" s="1"/>
  <c r="K9" i="9"/>
  <c r="L9" i="9" s="1"/>
  <c r="K28" i="9"/>
  <c r="L28" i="9" s="1"/>
  <c r="K11" i="9"/>
  <c r="L11" i="9" s="1"/>
  <c r="K29" i="9"/>
  <c r="L29" i="9" s="1"/>
  <c r="K27" i="8"/>
  <c r="L27" i="8" s="1"/>
  <c r="K10" i="8"/>
  <c r="L10" i="8" s="1"/>
  <c r="K17" i="8"/>
  <c r="L17" i="8" s="1"/>
  <c r="K18" i="8"/>
  <c r="L18" i="8" s="1"/>
  <c r="K5" i="8"/>
  <c r="L5" i="8" s="1"/>
  <c r="K9" i="8"/>
  <c r="K19" i="8"/>
  <c r="L19" i="8" s="1"/>
  <c r="K28" i="8"/>
  <c r="L28" i="8" s="1"/>
  <c r="K11" i="8"/>
  <c r="L11" i="8" s="1"/>
  <c r="K26" i="8"/>
  <c r="L26" i="8"/>
  <c r="L20" i="8"/>
  <c r="K20" i="8"/>
  <c r="K30" i="8"/>
  <c r="L30" i="8" s="1"/>
  <c r="K29" i="8"/>
  <c r="L29" i="8" s="1"/>
  <c r="K35" i="7"/>
  <c r="L35" i="7" s="1"/>
  <c r="K32" i="7"/>
  <c r="L32" i="7" s="1"/>
  <c r="K18" i="7"/>
  <c r="L18" i="7" s="1"/>
  <c r="K33" i="7"/>
  <c r="L33" i="7" s="1"/>
  <c r="K11" i="7"/>
  <c r="L11" i="7" s="1"/>
  <c r="K29" i="7"/>
  <c r="L29" i="7"/>
  <c r="K26" i="7"/>
  <c r="L26" i="7" s="1"/>
  <c r="K19" i="7"/>
  <c r="L19" i="7" s="1"/>
  <c r="K28" i="7"/>
  <c r="L28" i="7" s="1"/>
  <c r="K9" i="7"/>
  <c r="L9" i="7" s="1"/>
  <c r="K20" i="7"/>
  <c r="L20" i="7" s="1"/>
  <c r="K30" i="7"/>
  <c r="L30" i="7" s="1"/>
  <c r="M30" i="7" s="1"/>
  <c r="N30" i="7" s="1"/>
  <c r="K27" i="6"/>
  <c r="L27" i="6" s="1"/>
  <c r="K25" i="6"/>
  <c r="L25" i="6" s="1"/>
  <c r="K22" i="6"/>
  <c r="L22" i="6" s="1"/>
  <c r="K33" i="6"/>
  <c r="L33" i="6" s="1"/>
  <c r="K10" i="6"/>
  <c r="L10" i="6" s="1"/>
  <c r="K20" i="6"/>
  <c r="L20" i="6" s="1"/>
  <c r="K19" i="6"/>
  <c r="L19" i="6" s="1"/>
  <c r="K11" i="6"/>
  <c r="L11" i="6" s="1"/>
  <c r="K30" i="6"/>
  <c r="L30" i="6" s="1"/>
  <c r="K28" i="6"/>
  <c r="L28" i="6" s="1"/>
  <c r="L26" i="6"/>
  <c r="K26" i="6"/>
  <c r="K29" i="6"/>
  <c r="L29" i="6" s="1"/>
  <c r="K9" i="6"/>
  <c r="L9" i="6" s="1"/>
  <c r="K39" i="5"/>
  <c r="L39" i="5" s="1"/>
  <c r="K15" i="5"/>
  <c r="L15" i="5" s="1"/>
  <c r="K38" i="5"/>
  <c r="K42" i="5"/>
  <c r="L42" i="5" s="1"/>
  <c r="K27" i="5"/>
  <c r="L27" i="5" s="1"/>
  <c r="K6" i="5"/>
  <c r="K34" i="5"/>
  <c r="K45" i="5"/>
  <c r="L45" i="5" s="1"/>
  <c r="K20" i="5"/>
  <c r="L20" i="5" s="1"/>
  <c r="K11" i="5"/>
  <c r="L11" i="5" s="1"/>
  <c r="K19" i="5"/>
  <c r="L19" i="5" s="1"/>
  <c r="K30" i="5"/>
  <c r="L30" i="5" s="1"/>
  <c r="K26" i="5"/>
  <c r="L26" i="5" s="1"/>
  <c r="K9" i="5"/>
  <c r="L9" i="5" s="1"/>
  <c r="K29" i="5"/>
  <c r="L29" i="5" s="1"/>
  <c r="K28" i="5"/>
  <c r="L28" i="5" s="1"/>
  <c r="K7" i="4"/>
  <c r="K17" i="4"/>
  <c r="L17" i="4" s="1"/>
  <c r="K10" i="4"/>
  <c r="L10" i="4" s="1"/>
  <c r="K18" i="4"/>
  <c r="K19" i="4"/>
  <c r="L19" i="4" s="1"/>
  <c r="K26" i="4"/>
  <c r="L26" i="4" s="1"/>
  <c r="K11" i="4"/>
  <c r="L11" i="4" s="1"/>
  <c r="K30" i="4"/>
  <c r="L30" i="4" s="1"/>
  <c r="K9" i="4"/>
  <c r="L9" i="4" s="1"/>
  <c r="K28" i="4"/>
  <c r="L28" i="4" s="1"/>
  <c r="K29" i="4"/>
  <c r="L29" i="4" s="1"/>
  <c r="K20" i="4"/>
  <c r="L20" i="4" s="1"/>
  <c r="K31" i="4" l="1"/>
  <c r="K49" i="5"/>
  <c r="L7" i="4"/>
  <c r="K31" i="3"/>
  <c r="M29" i="3"/>
  <c r="N29" i="3" s="1"/>
  <c r="M11" i="3"/>
  <c r="N11" i="3" s="1"/>
  <c r="M26" i="3"/>
  <c r="N26" i="3" s="1"/>
  <c r="M19" i="3"/>
  <c r="N19" i="3" s="1"/>
  <c r="M28" i="3"/>
  <c r="N28" i="3" s="1"/>
  <c r="M20" i="3"/>
  <c r="N20" i="3" s="1"/>
  <c r="M30" i="3"/>
  <c r="N30" i="3" s="1"/>
  <c r="M9" i="3"/>
  <c r="N9" i="3" s="1"/>
  <c r="K33" i="11"/>
  <c r="M9" i="11" s="1"/>
  <c r="N9" i="11" s="1"/>
  <c r="L6" i="11"/>
  <c r="O28" i="11"/>
  <c r="Q28" i="11" s="1"/>
  <c r="O29" i="11"/>
  <c r="Q29" i="11" s="1"/>
  <c r="K28" i="10"/>
  <c r="M19" i="10" s="1"/>
  <c r="N19" i="10" s="1"/>
  <c r="L4" i="9"/>
  <c r="K32" i="9"/>
  <c r="M29" i="9" s="1"/>
  <c r="N29" i="9" s="1"/>
  <c r="M26" i="9"/>
  <c r="N26" i="9" s="1"/>
  <c r="K31" i="8"/>
  <c r="L9" i="8"/>
  <c r="M9" i="8" s="1"/>
  <c r="N9" i="8" s="1"/>
  <c r="K38" i="7"/>
  <c r="M33" i="7" s="1"/>
  <c r="N33" i="7" s="1"/>
  <c r="M20" i="7"/>
  <c r="N20" i="7" s="1"/>
  <c r="M28" i="7"/>
  <c r="N28" i="7" s="1"/>
  <c r="M26" i="7"/>
  <c r="N26" i="7" s="1"/>
  <c r="M11" i="7"/>
  <c r="N11" i="7" s="1"/>
  <c r="M29" i="7"/>
  <c r="N29" i="7" s="1"/>
  <c r="K37" i="6"/>
  <c r="M19" i="6" s="1"/>
  <c r="N19" i="6" s="1"/>
  <c r="L6" i="5"/>
  <c r="L38" i="5"/>
  <c r="L34" i="5"/>
  <c r="M27" i="5" s="1"/>
  <c r="N27" i="5" s="1"/>
  <c r="L18" i="4"/>
  <c r="M9" i="4"/>
  <c r="N9" i="4" s="1"/>
  <c r="M30" i="4"/>
  <c r="N30" i="4" s="1"/>
  <c r="I36" i="3" l="1"/>
  <c r="M10" i="6"/>
  <c r="N10" i="6" s="1"/>
  <c r="M38" i="5"/>
  <c r="N38" i="5" s="1"/>
  <c r="M32" i="11"/>
  <c r="N32" i="11" s="1"/>
  <c r="M9" i="7"/>
  <c r="N9" i="7" s="1"/>
  <c r="M19" i="7"/>
  <c r="N19" i="7" s="1"/>
  <c r="N31" i="3"/>
  <c r="O29" i="3" s="1"/>
  <c r="Q29" i="3" s="1"/>
  <c r="M18" i="11"/>
  <c r="N18" i="11" s="1"/>
  <c r="M25" i="11"/>
  <c r="N25" i="11" s="1"/>
  <c r="M6" i="11"/>
  <c r="N6" i="11" s="1"/>
  <c r="J38" i="11" s="1"/>
  <c r="M19" i="11"/>
  <c r="N19" i="11" s="1"/>
  <c r="M22" i="11"/>
  <c r="N22" i="11" s="1"/>
  <c r="M10" i="11"/>
  <c r="N10" i="11" s="1"/>
  <c r="M8" i="11"/>
  <c r="N8" i="11" s="1"/>
  <c r="M17" i="11"/>
  <c r="N17" i="11" s="1"/>
  <c r="O20" i="11"/>
  <c r="Q20" i="11" s="1"/>
  <c r="O11" i="11"/>
  <c r="Q11" i="11" s="1"/>
  <c r="O26" i="11"/>
  <c r="Q26" i="11" s="1"/>
  <c r="O30" i="11"/>
  <c r="Q30" i="11" s="1"/>
  <c r="M16" i="10"/>
  <c r="N16" i="10" s="1"/>
  <c r="M27" i="10"/>
  <c r="N27" i="10" s="1"/>
  <c r="M21" i="10"/>
  <c r="N21" i="10" s="1"/>
  <c r="M15" i="10"/>
  <c r="N15" i="10" s="1"/>
  <c r="M9" i="10"/>
  <c r="N9" i="10" s="1"/>
  <c r="J34" i="10" s="1"/>
  <c r="M11" i="10"/>
  <c r="N11" i="10" s="1"/>
  <c r="M20" i="10"/>
  <c r="N20" i="10" s="1"/>
  <c r="M26" i="10"/>
  <c r="N26" i="10" s="1"/>
  <c r="M28" i="9"/>
  <c r="N28" i="9" s="1"/>
  <c r="M4" i="9"/>
  <c r="N4" i="9" s="1"/>
  <c r="M18" i="9"/>
  <c r="N18" i="9" s="1"/>
  <c r="M10" i="9"/>
  <c r="N10" i="9" s="1"/>
  <c r="M31" i="9"/>
  <c r="N31" i="9" s="1"/>
  <c r="M9" i="9"/>
  <c r="N9" i="9" s="1"/>
  <c r="M19" i="9"/>
  <c r="N19" i="9" s="1"/>
  <c r="M20" i="9"/>
  <c r="N20" i="9" s="1"/>
  <c r="M30" i="9"/>
  <c r="N30" i="9" s="1"/>
  <c r="M11" i="9"/>
  <c r="N11" i="9" s="1"/>
  <c r="M27" i="8"/>
  <c r="N27" i="8" s="1"/>
  <c r="M17" i="8"/>
  <c r="N17" i="8" s="1"/>
  <c r="M18" i="8"/>
  <c r="N18" i="8" s="1"/>
  <c r="M5" i="8"/>
  <c r="N5" i="8" s="1"/>
  <c r="J36" i="8" s="1"/>
  <c r="M10" i="8"/>
  <c r="N10" i="8" s="1"/>
  <c r="M26" i="8"/>
  <c r="N26" i="8" s="1"/>
  <c r="M29" i="8"/>
  <c r="N29" i="8" s="1"/>
  <c r="M20" i="8"/>
  <c r="N20" i="8" s="1"/>
  <c r="M19" i="8"/>
  <c r="N19" i="8" s="1"/>
  <c r="M30" i="8"/>
  <c r="N30" i="8" s="1"/>
  <c r="M28" i="8"/>
  <c r="N28" i="8" s="1"/>
  <c r="M11" i="8"/>
  <c r="N11" i="8" s="1"/>
  <c r="M32" i="7"/>
  <c r="N32" i="7" s="1"/>
  <c r="M18" i="7"/>
  <c r="N18" i="7" s="1"/>
  <c r="M35" i="7"/>
  <c r="N35" i="7" s="1"/>
  <c r="O20" i="7"/>
  <c r="Q20" i="7" s="1"/>
  <c r="M33" i="6"/>
  <c r="N33" i="6" s="1"/>
  <c r="M27" i="6"/>
  <c r="N27" i="6" s="1"/>
  <c r="M25" i="6"/>
  <c r="N25" i="6" s="1"/>
  <c r="M22" i="6"/>
  <c r="N22" i="6" s="1"/>
  <c r="M20" i="6"/>
  <c r="N20" i="6" s="1"/>
  <c r="M26" i="6"/>
  <c r="N26" i="6" s="1"/>
  <c r="M28" i="6"/>
  <c r="N28" i="6" s="1"/>
  <c r="M11" i="6"/>
  <c r="N11" i="6" s="1"/>
  <c r="M30" i="6"/>
  <c r="N30" i="6" s="1"/>
  <c r="M9" i="6"/>
  <c r="N9" i="6" s="1"/>
  <c r="M29" i="6"/>
  <c r="N29" i="6" s="1"/>
  <c r="M6" i="5"/>
  <c r="N6" i="5" s="1"/>
  <c r="M45" i="5"/>
  <c r="N45" i="5" s="1"/>
  <c r="M9" i="5"/>
  <c r="N9" i="5" s="1"/>
  <c r="M15" i="5"/>
  <c r="N15" i="5" s="1"/>
  <c r="M39" i="5"/>
  <c r="N39" i="5" s="1"/>
  <c r="M34" i="5"/>
  <c r="N34" i="5" s="1"/>
  <c r="M42" i="5"/>
  <c r="N42" i="5" s="1"/>
  <c r="M28" i="5"/>
  <c r="N28" i="5" s="1"/>
  <c r="M20" i="5"/>
  <c r="N20" i="5" s="1"/>
  <c r="M29" i="5"/>
  <c r="N29" i="5" s="1"/>
  <c r="M30" i="5"/>
  <c r="N30" i="5" s="1"/>
  <c r="M26" i="5"/>
  <c r="N26" i="5" s="1"/>
  <c r="M11" i="5"/>
  <c r="N11" i="5" s="1"/>
  <c r="M19" i="5"/>
  <c r="N19" i="5" s="1"/>
  <c r="M7" i="4"/>
  <c r="N7" i="4" s="1"/>
  <c r="I36" i="4" s="1"/>
  <c r="M18" i="4"/>
  <c r="N18" i="4" s="1"/>
  <c r="M10" i="4"/>
  <c r="N10" i="4" s="1"/>
  <c r="M17" i="4"/>
  <c r="N17" i="4" s="1"/>
  <c r="M29" i="4"/>
  <c r="N29" i="4" s="1"/>
  <c r="M11" i="4"/>
  <c r="N11" i="4" s="1"/>
  <c r="M20" i="4"/>
  <c r="N20" i="4" s="1"/>
  <c r="M26" i="4"/>
  <c r="N26" i="4" s="1"/>
  <c r="M19" i="4"/>
  <c r="N19" i="4" s="1"/>
  <c r="M28" i="4"/>
  <c r="N28" i="4" s="1"/>
  <c r="J37" i="9" l="1"/>
  <c r="J42" i="6"/>
  <c r="O19" i="3"/>
  <c r="Q19" i="3" s="1"/>
  <c r="J43" i="7"/>
  <c r="J55" i="5"/>
  <c r="O20" i="3"/>
  <c r="Q20" i="3" s="1"/>
  <c r="N38" i="7"/>
  <c r="O30" i="7" s="1"/>
  <c r="Q30" i="7" s="1"/>
  <c r="N49" i="5"/>
  <c r="N31" i="4"/>
  <c r="O29" i="4" s="1"/>
  <c r="Q29" i="4" s="1"/>
  <c r="O26" i="3"/>
  <c r="Q26" i="3" s="1"/>
  <c r="O11" i="3"/>
  <c r="Q11" i="3" s="1"/>
  <c r="O30" i="3"/>
  <c r="Q30" i="3" s="1"/>
  <c r="O28" i="3"/>
  <c r="Q28" i="3" s="1"/>
  <c r="O9" i="3"/>
  <c r="Q9" i="3" s="1"/>
  <c r="Q36" i="3" s="1" a="1"/>
  <c r="Q36" i="3" s="1"/>
  <c r="N33" i="11"/>
  <c r="N28" i="10"/>
  <c r="O19" i="10" s="1"/>
  <c r="Q19" i="10" s="1"/>
  <c r="N32" i="9"/>
  <c r="O11" i="9" s="1"/>
  <c r="Q11" i="9" s="1"/>
  <c r="N31" i="8"/>
  <c r="O9" i="8" s="1"/>
  <c r="Q9" i="8"/>
  <c r="O11" i="8"/>
  <c r="Q11" i="8" s="1"/>
  <c r="O19" i="8"/>
  <c r="Q19" i="8" s="1"/>
  <c r="O20" i="8"/>
  <c r="Q20" i="8" s="1"/>
  <c r="O28" i="8"/>
  <c r="Q28" i="8" s="1"/>
  <c r="O29" i="8"/>
  <c r="Q29" i="8" s="1"/>
  <c r="O26" i="8"/>
  <c r="Q26" i="8" s="1"/>
  <c r="O11" i="7"/>
  <c r="Q11" i="7" s="1"/>
  <c r="O28" i="7"/>
  <c r="Q28" i="7" s="1"/>
  <c r="O26" i="7"/>
  <c r="Q26" i="7" s="1"/>
  <c r="O29" i="7"/>
  <c r="Q29" i="7" s="1"/>
  <c r="N37" i="6"/>
  <c r="O20" i="4"/>
  <c r="Q20" i="4" s="1"/>
  <c r="O10" i="4" l="1"/>
  <c r="Q10" i="4" s="1"/>
  <c r="O9" i="7"/>
  <c r="O35" i="7"/>
  <c r="Q35" i="7" s="1"/>
  <c r="O33" i="7"/>
  <c r="Q33" i="7" s="1"/>
  <c r="O32" i="7"/>
  <c r="Q32" i="7" s="1"/>
  <c r="O19" i="7"/>
  <c r="Q19" i="7" s="1"/>
  <c r="O18" i="7"/>
  <c r="Q18" i="7" s="1"/>
  <c r="O31" i="3"/>
  <c r="O19" i="9"/>
  <c r="Q19" i="9" s="1"/>
  <c r="O9" i="11"/>
  <c r="Q9" i="11" s="1"/>
  <c r="O32" i="11"/>
  <c r="Q32" i="11" s="1"/>
  <c r="O19" i="11"/>
  <c r="Q19" i="11" s="1"/>
  <c r="O18" i="11"/>
  <c r="Q18" i="11" s="1"/>
  <c r="O6" i="11"/>
  <c r="O8" i="11"/>
  <c r="Q8" i="11" s="1"/>
  <c r="O22" i="11"/>
  <c r="Q22" i="11" s="1"/>
  <c r="O17" i="11"/>
  <c r="Q17" i="11" s="1"/>
  <c r="O25" i="11"/>
  <c r="Q25" i="11" s="1"/>
  <c r="O10" i="11"/>
  <c r="Q10" i="11" s="1"/>
  <c r="O21" i="10"/>
  <c r="Q21" i="10" s="1"/>
  <c r="O16" i="10"/>
  <c r="Q16" i="10" s="1"/>
  <c r="O27" i="10"/>
  <c r="Q27" i="10" s="1"/>
  <c r="O15" i="10"/>
  <c r="Q15" i="10" s="1"/>
  <c r="O11" i="10"/>
  <c r="Q11" i="10" s="1"/>
  <c r="O26" i="10"/>
  <c r="Q26" i="10" s="1"/>
  <c r="O20" i="10"/>
  <c r="Q20" i="10" s="1"/>
  <c r="O9" i="10"/>
  <c r="O10" i="9"/>
  <c r="Q10" i="9" s="1"/>
  <c r="O4" i="9"/>
  <c r="Q4" i="9" s="1"/>
  <c r="O31" i="9"/>
  <c r="Q31" i="9" s="1"/>
  <c r="O18" i="9"/>
  <c r="Q18" i="9" s="1"/>
  <c r="O30" i="9"/>
  <c r="Q30" i="9" s="1"/>
  <c r="O29" i="9"/>
  <c r="Q29" i="9" s="1"/>
  <c r="O28" i="9"/>
  <c r="Q28" i="9" s="1"/>
  <c r="O26" i="9"/>
  <c r="Q26" i="9" s="1"/>
  <c r="O9" i="9"/>
  <c r="O20" i="9"/>
  <c r="Q20" i="9" s="1"/>
  <c r="O27" i="8"/>
  <c r="Q27" i="8" s="1"/>
  <c r="O17" i="8"/>
  <c r="Q17" i="8" s="1"/>
  <c r="O18" i="8"/>
  <c r="Q18" i="8" s="1"/>
  <c r="O5" i="8"/>
  <c r="Q5" i="8" s="1"/>
  <c r="O30" i="8"/>
  <c r="Q30" i="8" s="1"/>
  <c r="O10" i="8"/>
  <c r="Q10" i="8" s="1"/>
  <c r="Q9" i="7"/>
  <c r="Q43" i="7" s="1" a="1"/>
  <c r="Q43" i="7" s="1"/>
  <c r="O38" i="7"/>
  <c r="O19" i="6"/>
  <c r="Q19" i="6" s="1"/>
  <c r="O10" i="6"/>
  <c r="Q10" i="6" s="1"/>
  <c r="O33" i="6"/>
  <c r="Q33" i="6" s="1"/>
  <c r="O27" i="6"/>
  <c r="Q27" i="6" s="1"/>
  <c r="O22" i="6"/>
  <c r="Q22" i="6" s="1"/>
  <c r="O25" i="6"/>
  <c r="Q25" i="6" s="1"/>
  <c r="O20" i="6"/>
  <c r="Q20" i="6" s="1"/>
  <c r="O30" i="6"/>
  <c r="Q30" i="6" s="1"/>
  <c r="O26" i="6"/>
  <c r="Q26" i="6" s="1"/>
  <c r="O28" i="6"/>
  <c r="Q28" i="6" s="1"/>
  <c r="O9" i="6"/>
  <c r="O11" i="6"/>
  <c r="Q11" i="6" s="1"/>
  <c r="O29" i="6"/>
  <c r="Q29" i="6" s="1"/>
  <c r="O9" i="5"/>
  <c r="Q9" i="5" s="1"/>
  <c r="O38" i="5"/>
  <c r="Q38" i="5" s="1"/>
  <c r="O6" i="5"/>
  <c r="O27" i="5"/>
  <c r="Q27" i="5" s="1"/>
  <c r="O15" i="5"/>
  <c r="Q15" i="5" s="1"/>
  <c r="O34" i="5"/>
  <c r="Q34" i="5" s="1"/>
  <c r="O45" i="5"/>
  <c r="Q45" i="5" s="1"/>
  <c r="O39" i="5"/>
  <c r="Q39" i="5" s="1"/>
  <c r="O42" i="5"/>
  <c r="Q42" i="5" s="1"/>
  <c r="O28" i="5"/>
  <c r="Q28" i="5" s="1"/>
  <c r="O20" i="5"/>
  <c r="Q20" i="5" s="1"/>
  <c r="O29" i="5"/>
  <c r="Q29" i="5" s="1"/>
  <c r="O30" i="5"/>
  <c r="Q30" i="5" s="1"/>
  <c r="O26" i="5"/>
  <c r="Q26" i="5" s="1"/>
  <c r="O19" i="5"/>
  <c r="Q19" i="5" s="1"/>
  <c r="O11" i="5"/>
  <c r="Q11" i="5" s="1"/>
  <c r="O7" i="4"/>
  <c r="O18" i="4"/>
  <c r="Q18" i="4" s="1"/>
  <c r="O17" i="4"/>
  <c r="Q17" i="4" s="1"/>
  <c r="O30" i="4"/>
  <c r="Q30" i="4" s="1"/>
  <c r="O9" i="4"/>
  <c r="O11" i="4"/>
  <c r="Q11" i="4" s="1"/>
  <c r="O19" i="4"/>
  <c r="Q19" i="4" s="1"/>
  <c r="O26" i="4"/>
  <c r="Q26" i="4" s="1"/>
  <c r="O28" i="4"/>
  <c r="Q28" i="4" s="1"/>
  <c r="Q36" i="8" l="1" a="1"/>
  <c r="Q36" i="8" s="1"/>
  <c r="O31" i="8"/>
  <c r="Q6" i="5"/>
  <c r="Q54" i="5" s="1" a="1"/>
  <c r="Q54" i="5" s="1"/>
  <c r="O49" i="5"/>
  <c r="Q7" i="4"/>
  <c r="Q36" i="4" s="1" a="1"/>
  <c r="Q36" i="4" s="1"/>
  <c r="O31" i="4"/>
  <c r="Q6" i="11"/>
  <c r="Q38" i="11" s="1" a="1"/>
  <c r="Q38" i="11" s="1"/>
  <c r="O33" i="11"/>
  <c r="O28" i="10"/>
  <c r="Q9" i="10"/>
  <c r="Q34" i="10" s="1" a="1"/>
  <c r="Q34" i="10" s="1"/>
  <c r="Q9" i="9"/>
  <c r="Q37" i="9" s="1" a="1"/>
  <c r="Q37" i="9" s="1"/>
  <c r="O32" i="9"/>
  <c r="Q9" i="6"/>
  <c r="Q42" i="6" s="1" a="1"/>
  <c r="Q42" i="6" s="1"/>
  <c r="O37" i="6"/>
  <c r="Q9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<sst xmlns="http://schemas.openxmlformats.org/spreadsheetml/2006/main" count="1368" uniqueCount="124">
  <si>
    <t>Provincial Legislatures - Vote and Seat Summary</t>
  </si>
  <si>
    <t>Eastern Cape</t>
  </si>
  <si>
    <t>Free State</t>
  </si>
  <si>
    <t>Gauteng</t>
  </si>
  <si>
    <t>KwaZulu-Natal</t>
  </si>
  <si>
    <t>Limpopo</t>
  </si>
  <si>
    <t>Mpumalanga</t>
  </si>
  <si>
    <t>North West</t>
  </si>
  <si>
    <t>Northern Cape</t>
  </si>
  <si>
    <t>Western Cape</t>
  </si>
  <si>
    <t>Party</t>
  </si>
  <si>
    <t>Valid Votes</t>
  </si>
  <si>
    <t xml:space="preserve"> Number of Seats</t>
  </si>
  <si>
    <t/>
  </si>
  <si>
    <t>Total valid votes &amp; seats</t>
  </si>
  <si>
    <t>Registered population</t>
  </si>
  <si>
    <t>Quotas</t>
  </si>
  <si>
    <t>Available seats</t>
  </si>
  <si>
    <t>SINGLE-TIER PROPORTIONAL SYSTEM - IEC RESULTS DATA</t>
  </si>
  <si>
    <t>% Seats</t>
  </si>
  <si>
    <t>% Votes</t>
  </si>
  <si>
    <t>Variance</t>
  </si>
  <si>
    <t>First
Calculation</t>
  </si>
  <si>
    <t>First
Allocation</t>
  </si>
  <si>
    <t>Remainder</t>
  </si>
  <si>
    <t>Rank</t>
  </si>
  <si>
    <t>Final Seats</t>
  </si>
  <si>
    <t>Total</t>
  </si>
  <si>
    <t>Avg abs var</t>
  </si>
  <si>
    <t>Votes lead to representation</t>
  </si>
  <si>
    <t>8 Parties</t>
  </si>
  <si>
    <t>7 Parties</t>
  </si>
  <si>
    <t>6 Parties</t>
  </si>
  <si>
    <t>5 Parties</t>
  </si>
  <si>
    <t>Turnout</t>
  </si>
  <si>
    <t>11 Parties</t>
  </si>
  <si>
    <t>9 Parties</t>
  </si>
  <si>
    <t xml:space="preserve">                                SINGLE-TIER PROPORTIONAL SYSTEM - IEC RESULTS DATA</t>
  </si>
  <si>
    <t>Turnpout</t>
  </si>
  <si>
    <t>4 Parties</t>
  </si>
  <si>
    <t>QUOTA THRESHOLD
REMAINDERS ONLY</t>
  </si>
  <si>
    <t>OPTION P.1.5</t>
  </si>
  <si>
    <t>Qualifying
Party Votes</t>
  </si>
  <si>
    <t>3 Parties</t>
  </si>
  <si>
    <t>OPTION P.1.5 EASTERN CAPE</t>
  </si>
  <si>
    <t>OPTION P.1.5 FREE STATE</t>
  </si>
  <si>
    <t>OPTION P.1.5 GAUTENG</t>
  </si>
  <si>
    <t>OPTION P1.5 KZN</t>
  </si>
  <si>
    <t>OPTION P.1.5 LIMPOPO</t>
  </si>
  <si>
    <t>OPTION P.1.5 MPUMALANGA</t>
  </si>
  <si>
    <t>OPTION P.1.5 NORTH WEST</t>
  </si>
  <si>
    <t>OPTION P.1.5  NORTHERN CAPE</t>
  </si>
  <si>
    <t>OPTION P.1.5 WESTERN CAPE</t>
  </si>
  <si>
    <t>Party 1</t>
  </si>
  <si>
    <t>Party 2</t>
  </si>
  <si>
    <t>Party 3</t>
  </si>
  <si>
    <t>Party 4</t>
  </si>
  <si>
    <t>Party 5</t>
  </si>
  <si>
    <t>Party 6</t>
  </si>
  <si>
    <t>Party 7</t>
  </si>
  <si>
    <t>Party 8</t>
  </si>
  <si>
    <t>Party 9</t>
  </si>
  <si>
    <t>Party 10</t>
  </si>
  <si>
    <t>Party 11</t>
  </si>
  <si>
    <t>Party 12</t>
  </si>
  <si>
    <t>Party 53</t>
  </si>
  <si>
    <t>Party 13</t>
  </si>
  <si>
    <t>Party 14</t>
  </si>
  <si>
    <t>Party 70</t>
  </si>
  <si>
    <t>Party 15</t>
  </si>
  <si>
    <t>Party 16</t>
  </si>
  <si>
    <t>Party 17</t>
  </si>
  <si>
    <t>Party 18</t>
  </si>
  <si>
    <t>Party 19</t>
  </si>
  <si>
    <t>Party 20</t>
  </si>
  <si>
    <t>Party 21</t>
  </si>
  <si>
    <t>Party 54</t>
  </si>
  <si>
    <t>Party 55</t>
  </si>
  <si>
    <t>Party 22</t>
  </si>
  <si>
    <t>Party 56</t>
  </si>
  <si>
    <t>Party 57</t>
  </si>
  <si>
    <t>Party 58</t>
  </si>
  <si>
    <t>Party 23</t>
  </si>
  <si>
    <t>Party 25</t>
  </si>
  <si>
    <t>Party 27</t>
  </si>
  <si>
    <t>Party 28</t>
  </si>
  <si>
    <t>Party 29</t>
  </si>
  <si>
    <t>Party 30</t>
  </si>
  <si>
    <t>Party 31</t>
  </si>
  <si>
    <t>Party 33</t>
  </si>
  <si>
    <t>Party 59</t>
  </si>
  <si>
    <t>Party 34</t>
  </si>
  <si>
    <t>Party 60</t>
  </si>
  <si>
    <t>Party 61</t>
  </si>
  <si>
    <t>Party 62</t>
  </si>
  <si>
    <t>Party 35</t>
  </si>
  <si>
    <t>Party 36</t>
  </si>
  <si>
    <t>Party 63</t>
  </si>
  <si>
    <t>Party 37</t>
  </si>
  <si>
    <t>Party 64</t>
  </si>
  <si>
    <t>Party 39</t>
  </si>
  <si>
    <t>Party 40</t>
  </si>
  <si>
    <t>Party 65</t>
  </si>
  <si>
    <t>Party 41</t>
  </si>
  <si>
    <t>Party 42</t>
  </si>
  <si>
    <t>Party 43</t>
  </si>
  <si>
    <t>Party 66</t>
  </si>
  <si>
    <t>Party 44</t>
  </si>
  <si>
    <t>Party 67</t>
  </si>
  <si>
    <t>Party 68</t>
  </si>
  <si>
    <t>Party 45</t>
  </si>
  <si>
    <t>Party 46</t>
  </si>
  <si>
    <t>Party 69</t>
  </si>
  <si>
    <t>Party 47</t>
  </si>
  <si>
    <t>Party 48</t>
  </si>
  <si>
    <t>Party 49</t>
  </si>
  <si>
    <t>Party 51</t>
  </si>
  <si>
    <t>Party 52</t>
  </si>
  <si>
    <t>Independent 7</t>
  </si>
  <si>
    <t>Independent 4</t>
  </si>
  <si>
    <t>Independent 8</t>
  </si>
  <si>
    <t>Independent 9</t>
  </si>
  <si>
    <t>Independent 10</t>
  </si>
  <si>
    <t>Independent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</si>
</sst>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Aptos Narrow"/>
      <family val="2"/>
      <scheme val="minor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4"/>
      <color rgb="FFFF0000"/>
      <name val="Aptos Narrow"/>
      <scheme val="minor"/>
    </font>
    <font>
      <u/>
      <sz val="12"/>
      <color theme="1"/>
      <name val="Aptos Narrow"/>
      <family val="2"/>
      <scheme val="minor"/>
    </font>
    <font>
      <sz val="12"/>
      <color theme="1" tint="4.9989318521683403E-2"/>
      <name val="Aptos Narrow"/>
      <family val="2"/>
      <scheme val="minor"/>
    </font>
    <font>
      <b/>
      <sz val="12"/>
      <color rgb="FFFF0000"/>
      <name val="Aptos Narrow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4999237037263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6" fillId="0" borderId="2" xfId="0" applyFont="1" applyBorder="1"/>
    <xf numFmtId="3" fontId="0" fillId="0" borderId="3" xfId="0" applyNumberFormat="1" applyBorder="1"/>
    <xf numFmtId="3" fontId="0" fillId="0" borderId="5" xfId="0" applyNumberFormat="1" applyBorder="1" applyAlignment="1">
      <alignment horizontal="center"/>
    </xf>
    <xf numFmtId="0" fontId="6" fillId="3" borderId="2" xfId="0" applyFont="1" applyFill="1" applyBorder="1"/>
    <xf numFmtId="0" fontId="5" fillId="2" borderId="2" xfId="0" applyFont="1" applyFill="1" applyBorder="1"/>
    <xf numFmtId="3" fontId="5" fillId="2" borderId="3" xfId="0" applyNumberFormat="1" applyFont="1" applyFill="1" applyBorder="1"/>
    <xf numFmtId="3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/>
    <xf numFmtId="0" fontId="5" fillId="2" borderId="4" xfId="1" applyFont="1" applyFill="1" applyBorder="1"/>
    <xf numFmtId="2" fontId="0" fillId="0" borderId="0" xfId="0" applyNumberFormat="1"/>
    <xf numFmtId="10" fontId="0" fillId="0" borderId="0" xfId="0" applyNumberFormat="1"/>
    <xf numFmtId="0" fontId="0" fillId="0" borderId="8" xfId="0" applyBorder="1"/>
    <xf numFmtId="10" fontId="0" fillId="0" borderId="8" xfId="0" applyNumberFormat="1" applyBorder="1"/>
    <xf numFmtId="2" fontId="0" fillId="0" borderId="8" xfId="0" applyNumberFormat="1" applyBorder="1"/>
    <xf numFmtId="0" fontId="0" fillId="0" borderId="3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0" fontId="0" fillId="0" borderId="16" xfId="0" applyNumberFormat="1" applyBorder="1"/>
    <xf numFmtId="0" fontId="0" fillId="0" borderId="18" xfId="0" applyBorder="1"/>
    <xf numFmtId="0" fontId="0" fillId="0" borderId="19" xfId="0" applyBorder="1"/>
    <xf numFmtId="10" fontId="0" fillId="0" borderId="19" xfId="0" applyNumberFormat="1" applyBorder="1"/>
    <xf numFmtId="2" fontId="0" fillId="0" borderId="19" xfId="0" applyNumberFormat="1" applyBorder="1"/>
    <xf numFmtId="0" fontId="8" fillId="4" borderId="21" xfId="0" applyFont="1" applyFill="1" applyBorder="1" applyAlignment="1">
      <alignment wrapText="1"/>
    </xf>
    <xf numFmtId="0" fontId="8" fillId="4" borderId="22" xfId="0" applyFont="1" applyFill="1" applyBorder="1" applyAlignment="1">
      <alignment wrapText="1"/>
    </xf>
    <xf numFmtId="0" fontId="8" fillId="4" borderId="22" xfId="0" applyFont="1" applyFill="1" applyBorder="1"/>
    <xf numFmtId="0" fontId="8" fillId="4" borderId="23" xfId="0" applyFont="1" applyFill="1" applyBorder="1"/>
    <xf numFmtId="0" fontId="8" fillId="4" borderId="21" xfId="0" applyFont="1" applyFill="1" applyBorder="1"/>
    <xf numFmtId="0" fontId="8" fillId="4" borderId="9" xfId="0" applyFont="1" applyFill="1" applyBorder="1"/>
    <xf numFmtId="0" fontId="8" fillId="4" borderId="10" xfId="0" applyFont="1" applyFill="1" applyBorder="1"/>
    <xf numFmtId="10" fontId="8" fillId="4" borderId="10" xfId="0" applyNumberFormat="1" applyFont="1" applyFill="1" applyBorder="1"/>
    <xf numFmtId="2" fontId="0" fillId="0" borderId="16" xfId="0" applyNumberFormat="1" applyBorder="1"/>
    <xf numFmtId="0" fontId="9" fillId="0" borderId="0" xfId="0" applyFont="1"/>
    <xf numFmtId="10" fontId="0" fillId="5" borderId="20" xfId="0" applyNumberFormat="1" applyFill="1" applyBorder="1"/>
    <xf numFmtId="10" fontId="0" fillId="5" borderId="4" xfId="0" applyNumberFormat="1" applyFill="1" applyBorder="1"/>
    <xf numFmtId="10" fontId="0" fillId="5" borderId="17" xfId="0" applyNumberFormat="1" applyFill="1" applyBorder="1"/>
    <xf numFmtId="0" fontId="0" fillId="3" borderId="3" xfId="0" applyFill="1" applyBorder="1"/>
    <xf numFmtId="0" fontId="0" fillId="3" borderId="8" xfId="0" applyFill="1" applyBorder="1"/>
    <xf numFmtId="10" fontId="0" fillId="3" borderId="8" xfId="0" applyNumberFormat="1" applyFill="1" applyBorder="1"/>
    <xf numFmtId="10" fontId="0" fillId="3" borderId="4" xfId="0" applyNumberFormat="1" applyFill="1" applyBorder="1"/>
    <xf numFmtId="2" fontId="0" fillId="3" borderId="8" xfId="0" applyNumberFormat="1" applyFill="1" applyBorder="1"/>
    <xf numFmtId="0" fontId="7" fillId="3" borderId="8" xfId="0" applyFont="1" applyFill="1" applyBorder="1"/>
    <xf numFmtId="0" fontId="0" fillId="0" borderId="0" xfId="0" applyAlignment="1">
      <alignment horizontal="right"/>
    </xf>
    <xf numFmtId="10" fontId="8" fillId="4" borderId="11" xfId="0" applyNumberFormat="1" applyFont="1" applyFill="1" applyBorder="1"/>
    <xf numFmtId="10" fontId="0" fillId="6" borderId="20" xfId="0" applyNumberFormat="1" applyFill="1" applyBorder="1"/>
    <xf numFmtId="10" fontId="0" fillId="6" borderId="4" xfId="0" applyNumberFormat="1" applyFill="1" applyBorder="1"/>
    <xf numFmtId="0" fontId="0" fillId="3" borderId="15" xfId="0" applyFill="1" applyBorder="1"/>
    <xf numFmtId="0" fontId="0" fillId="3" borderId="16" xfId="0" applyFill="1" applyBorder="1"/>
    <xf numFmtId="10" fontId="0" fillId="3" borderId="16" xfId="0" applyNumberFormat="1" applyFill="1" applyBorder="1"/>
    <xf numFmtId="10" fontId="0" fillId="3" borderId="17" xfId="0" applyNumberFormat="1" applyFill="1" applyBorder="1"/>
    <xf numFmtId="2" fontId="0" fillId="3" borderId="16" xfId="0" applyNumberFormat="1" applyFill="1" applyBorder="1"/>
    <xf numFmtId="0" fontId="7" fillId="3" borderId="16" xfId="0" applyFont="1" applyFill="1" applyBorder="1"/>
    <xf numFmtId="10" fontId="10" fillId="5" borderId="4" xfId="0" applyNumberFormat="1" applyFont="1" applyFill="1" applyBorder="1"/>
    <xf numFmtId="0" fontId="11" fillId="3" borderId="3" xfId="0" applyFont="1" applyFill="1" applyBorder="1"/>
    <xf numFmtId="0" fontId="11" fillId="3" borderId="8" xfId="0" applyFont="1" applyFill="1" applyBorder="1"/>
    <xf numFmtId="10" fontId="11" fillId="3" borderId="8" xfId="0" applyNumberFormat="1" applyFont="1" applyFill="1" applyBorder="1"/>
    <xf numFmtId="10" fontId="11" fillId="3" borderId="4" xfId="0" applyNumberFormat="1" applyFont="1" applyFill="1" applyBorder="1"/>
    <xf numFmtId="10" fontId="0" fillId="7" borderId="20" xfId="0" applyNumberFormat="1" applyFill="1" applyBorder="1"/>
    <xf numFmtId="10" fontId="0" fillId="7" borderId="4" xfId="0" applyNumberFormat="1" applyFill="1" applyBorder="1"/>
    <xf numFmtId="0" fontId="0" fillId="3" borderId="18" xfId="0" applyFill="1" applyBorder="1"/>
    <xf numFmtId="0" fontId="0" fillId="3" borderId="19" xfId="0" applyFill="1" applyBorder="1"/>
    <xf numFmtId="0" fontId="7" fillId="3" borderId="19" xfId="0" applyFont="1" applyFill="1" applyBorder="1"/>
    <xf numFmtId="10" fontId="0" fillId="3" borderId="19" xfId="0" applyNumberFormat="1" applyFill="1" applyBorder="1"/>
    <xf numFmtId="10" fontId="0" fillId="3" borderId="20" xfId="0" applyNumberFormat="1" applyFill="1" applyBorder="1"/>
    <xf numFmtId="0" fontId="8" fillId="5" borderId="23" xfId="0" applyFont="1" applyFill="1" applyBorder="1"/>
    <xf numFmtId="3" fontId="5" fillId="0" borderId="0" xfId="1" applyNumberFormat="1" applyFont="1" applyAlignment="1">
      <alignment horizontal="center"/>
    </xf>
    <xf numFmtId="10" fontId="5" fillId="0" borderId="0" xfId="1" applyNumberFormat="1" applyFont="1" applyAlignment="1">
      <alignment horizontal="center"/>
    </xf>
    <xf numFmtId="0" fontId="12" fillId="0" borderId="0" xfId="0" applyFont="1"/>
    <xf numFmtId="0" fontId="7" fillId="0" borderId="8" xfId="0" applyFont="1" applyBorder="1"/>
    <xf numFmtId="10" fontId="0" fillId="0" borderId="17" xfId="0" applyNumberFormat="1" applyBorder="1"/>
    <xf numFmtId="10" fontId="0" fillId="8" borderId="20" xfId="0" applyNumberFormat="1" applyFill="1" applyBorder="1"/>
    <xf numFmtId="10" fontId="0" fillId="8" borderId="4" xfId="0" applyNumberFormat="1" applyFill="1" applyBorder="1"/>
    <xf numFmtId="10" fontId="0" fillId="8" borderId="17" xfId="0" applyNumberFormat="1" applyFill="1" applyBorder="1"/>
    <xf numFmtId="0" fontId="0" fillId="4" borderId="19" xfId="0" applyFill="1" applyBorder="1"/>
    <xf numFmtId="0" fontId="0" fillId="4" borderId="8" xfId="0" applyFill="1" applyBorder="1"/>
    <xf numFmtId="0" fontId="7" fillId="4" borderId="8" xfId="0" applyFont="1" applyFill="1" applyBorder="1"/>
    <xf numFmtId="0" fontId="0" fillId="4" borderId="16" xfId="0" applyFill="1" applyBorder="1"/>
    <xf numFmtId="0" fontId="7" fillId="0" borderId="16" xfId="0" applyFont="1" applyBorder="1"/>
    <xf numFmtId="10" fontId="0" fillId="4" borderId="19" xfId="0" applyNumberFormat="1" applyFill="1" applyBorder="1"/>
    <xf numFmtId="10" fontId="0" fillId="4" borderId="8" xfId="0" applyNumberFormat="1" applyFill="1" applyBorder="1"/>
    <xf numFmtId="10" fontId="0" fillId="4" borderId="16" xfId="0" applyNumberFormat="1" applyFill="1" applyBorder="1"/>
    <xf numFmtId="2" fontId="11" fillId="0" borderId="8" xfId="0" applyNumberFormat="1" applyFont="1" applyBorder="1"/>
    <xf numFmtId="0" fontId="11" fillId="0" borderId="8" xfId="0" applyFont="1" applyBorder="1"/>
    <xf numFmtId="10" fontId="11" fillId="0" borderId="8" xfId="0" applyNumberFormat="1" applyFont="1" applyBorder="1"/>
    <xf numFmtId="10" fontId="11" fillId="5" borderId="4" xfId="0" applyNumberFormat="1" applyFont="1" applyFill="1" applyBorder="1"/>
    <xf numFmtId="10" fontId="11" fillId="0" borderId="0" xfId="0" applyNumberFormat="1" applyFont="1"/>
    <xf numFmtId="0" fontId="7" fillId="4" borderId="19" xfId="0" applyFont="1" applyFill="1" applyBorder="1"/>
    <xf numFmtId="0" fontId="7" fillId="4" borderId="16" xfId="0" applyFont="1" applyFill="1" applyBorder="1"/>
    <xf numFmtId="0" fontId="11" fillId="4" borderId="8" xfId="0" applyFont="1" applyFill="1" applyBorder="1"/>
    <xf numFmtId="0" fontId="5" fillId="2" borderId="1" xfId="0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 vertical="top"/>
    </xf>
    <xf numFmtId="3" fontId="3" fillId="2" borderId="7" xfId="0" applyNumberFormat="1" applyFont="1" applyFill="1" applyBorder="1" applyAlignment="1">
      <alignment horizontal="center" vertical="top"/>
    </xf>
    <xf numFmtId="3" fontId="3" fillId="2" borderId="5" xfId="0" applyNumberFormat="1" applyFont="1" applyFill="1" applyBorder="1" applyAlignment="1">
      <alignment horizontal="center" vertical="top"/>
    </xf>
    <xf numFmtId="3" fontId="5" fillId="2" borderId="6" xfId="1" applyNumberFormat="1" applyFont="1" applyFill="1" applyBorder="1" applyAlignment="1">
      <alignment horizontal="center" vertical="top"/>
    </xf>
    <xf numFmtId="3" fontId="5" fillId="2" borderId="7" xfId="1" applyNumberFormat="1" applyFont="1" applyFill="1" applyBorder="1" applyAlignment="1">
      <alignment horizontal="center" vertical="top"/>
    </xf>
    <xf numFmtId="3" fontId="5" fillId="2" borderId="5" xfId="1" applyNumberFormat="1" applyFont="1" applyFill="1" applyBorder="1" applyAlignment="1">
      <alignment horizontal="center" vertical="top"/>
    </xf>
    <xf numFmtId="0" fontId="9" fillId="0" borderId="24" xfId="0" applyFont="1" applyBorder="1" applyAlignment="1">
      <alignment horizontal="center" wrapText="1"/>
    </xf>
  </cellXfs>
  <cellStyles count="2">
    <cellStyle name="Normal" xfId="0" builtinId="0"/>
    <cellStyle name="Normal 3" xfId="1" xr:uid="{8AB3129C-A9AB-9D45-8DBF-D6C2A494AB78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F79ED-1BE9-D044-B8E1-E704438707A0}">
  <dimension ref="A1:U79"/>
  <sheetViews>
    <sheetView zoomScale="121" zoomScaleNormal="121" workbookViewId="0">
      <selection activeCell="D68" sqref="D68"/>
    </sheetView>
  </sheetViews>
  <sheetFormatPr baseColWidth="10" defaultColWidth="11" defaultRowHeight="16" x14ac:dyDescent="0.2"/>
  <cols>
    <col min="1" max="1" width="52.6640625" customWidth="1"/>
  </cols>
  <sheetData>
    <row r="1" spans="1:19" x14ac:dyDescent="0.2">
      <c r="A1" s="1" t="s">
        <v>0</v>
      </c>
      <c r="B1" s="2"/>
      <c r="D1" s="2"/>
      <c r="E1" s="3"/>
      <c r="J1" s="2"/>
    </row>
    <row r="2" spans="1:19" x14ac:dyDescent="0.2">
      <c r="A2" s="4"/>
    </row>
    <row r="3" spans="1:19" x14ac:dyDescent="0.2">
      <c r="A3" s="5"/>
      <c r="B3" s="101" t="s">
        <v>1</v>
      </c>
      <c r="C3" s="101"/>
      <c r="D3" s="101" t="s">
        <v>2</v>
      </c>
      <c r="E3" s="101"/>
      <c r="F3" s="101" t="s">
        <v>3</v>
      </c>
      <c r="G3" s="101"/>
      <c r="H3" s="101" t="s">
        <v>4</v>
      </c>
      <c r="I3" s="101"/>
      <c r="J3" s="101" t="s">
        <v>5</v>
      </c>
      <c r="K3" s="101"/>
      <c r="L3" s="101" t="s">
        <v>6</v>
      </c>
      <c r="M3" s="101"/>
      <c r="N3" s="101" t="s">
        <v>7</v>
      </c>
      <c r="O3" s="101"/>
      <c r="P3" s="101" t="s">
        <v>8</v>
      </c>
      <c r="Q3" s="101"/>
      <c r="R3" s="101" t="s">
        <v>9</v>
      </c>
      <c r="S3" s="101"/>
    </row>
    <row r="4" spans="1:19" ht="28" x14ac:dyDescent="0.2">
      <c r="A4" s="6" t="s">
        <v>10</v>
      </c>
      <c r="B4" s="7" t="s">
        <v>11</v>
      </c>
      <c r="C4" s="8" t="s">
        <v>12</v>
      </c>
      <c r="D4" s="7" t="s">
        <v>11</v>
      </c>
      <c r="E4" s="8" t="s">
        <v>12</v>
      </c>
      <c r="F4" s="7" t="s">
        <v>11</v>
      </c>
      <c r="G4" s="8" t="s">
        <v>12</v>
      </c>
      <c r="H4" s="7" t="s">
        <v>11</v>
      </c>
      <c r="I4" s="8" t="s">
        <v>12</v>
      </c>
      <c r="J4" s="7" t="s">
        <v>11</v>
      </c>
      <c r="K4" s="8" t="s">
        <v>12</v>
      </c>
      <c r="L4" s="7" t="s">
        <v>11</v>
      </c>
      <c r="M4" s="8" t="s">
        <v>12</v>
      </c>
      <c r="N4" s="7" t="s">
        <v>11</v>
      </c>
      <c r="O4" s="8" t="s">
        <v>12</v>
      </c>
      <c r="P4" s="7" t="s">
        <v>11</v>
      </c>
      <c r="Q4" s="8" t="s">
        <v>12</v>
      </c>
      <c r="R4" s="7" t="s">
        <v>11</v>
      </c>
      <c r="S4" s="8" t="s">
        <v>12</v>
      </c>
    </row>
    <row r="5" spans="1:19" x14ac:dyDescent="0.2">
      <c r="A5" s="9" t="s">
        <v>53</v>
      </c>
      <c r="B5" s="10" t="s">
        <v>13</v>
      </c>
      <c r="C5" s="11" t="s">
        <v>13</v>
      </c>
      <c r="D5" s="10" t="s">
        <v>13</v>
      </c>
      <c r="E5" s="11" t="s">
        <v>13</v>
      </c>
      <c r="F5" s="10">
        <v>8752</v>
      </c>
      <c r="G5" s="11">
        <v>0</v>
      </c>
      <c r="H5" s="10" t="s">
        <v>13</v>
      </c>
      <c r="I5" s="11" t="s">
        <v>13</v>
      </c>
      <c r="J5" s="10" t="s">
        <v>13</v>
      </c>
      <c r="K5" s="11" t="s">
        <v>13</v>
      </c>
      <c r="L5" s="10" t="s">
        <v>13</v>
      </c>
      <c r="M5" s="11" t="s">
        <v>13</v>
      </c>
      <c r="N5" s="10" t="s">
        <v>13</v>
      </c>
      <c r="O5" s="11" t="s">
        <v>13</v>
      </c>
      <c r="P5" s="10">
        <v>1745</v>
      </c>
      <c r="Q5" s="11">
        <v>0</v>
      </c>
      <c r="R5" s="10" t="s">
        <v>13</v>
      </c>
      <c r="S5" s="11" t="s">
        <v>13</v>
      </c>
    </row>
    <row r="6" spans="1:19" x14ac:dyDescent="0.2">
      <c r="A6" s="9" t="s">
        <v>54</v>
      </c>
      <c r="B6" s="10" t="s">
        <v>13</v>
      </c>
      <c r="C6" s="11" t="s">
        <v>13</v>
      </c>
      <c r="D6" s="10">
        <v>560</v>
      </c>
      <c r="E6" s="11">
        <v>0</v>
      </c>
      <c r="F6" s="10" t="s">
        <v>13</v>
      </c>
      <c r="G6" s="11" t="s">
        <v>13</v>
      </c>
      <c r="H6" s="10">
        <v>3214</v>
      </c>
      <c r="I6" s="11">
        <v>0</v>
      </c>
      <c r="J6" s="10" t="s">
        <v>13</v>
      </c>
      <c r="K6" s="11" t="s">
        <v>13</v>
      </c>
      <c r="L6" s="10" t="s">
        <v>13</v>
      </c>
      <c r="M6" s="11" t="s">
        <v>13</v>
      </c>
      <c r="N6" s="10" t="s">
        <v>13</v>
      </c>
      <c r="O6" s="11" t="s">
        <v>13</v>
      </c>
      <c r="P6" s="10" t="s">
        <v>13</v>
      </c>
      <c r="Q6" s="11" t="s">
        <v>13</v>
      </c>
      <c r="R6" s="10" t="s">
        <v>13</v>
      </c>
      <c r="S6" s="11" t="s">
        <v>13</v>
      </c>
    </row>
    <row r="7" spans="1:19" x14ac:dyDescent="0.2">
      <c r="A7" s="9" t="s">
        <v>55</v>
      </c>
      <c r="B7" s="10" t="s">
        <v>13</v>
      </c>
      <c r="C7" s="11" t="s">
        <v>13</v>
      </c>
      <c r="D7" s="10" t="s">
        <v>13</v>
      </c>
      <c r="E7" s="11" t="s">
        <v>13</v>
      </c>
      <c r="F7" s="10" t="s">
        <v>13</v>
      </c>
      <c r="G7" s="11" t="s">
        <v>13</v>
      </c>
      <c r="H7" s="10" t="s">
        <v>13</v>
      </c>
      <c r="I7" s="11" t="s">
        <v>13</v>
      </c>
      <c r="J7" s="10">
        <v>1834</v>
      </c>
      <c r="K7" s="11">
        <v>0</v>
      </c>
      <c r="L7" s="10">
        <v>258</v>
      </c>
      <c r="M7" s="11">
        <v>0</v>
      </c>
      <c r="N7" s="10" t="s">
        <v>13</v>
      </c>
      <c r="O7" s="11" t="s">
        <v>13</v>
      </c>
      <c r="P7" s="10" t="s">
        <v>13</v>
      </c>
      <c r="Q7" s="11" t="s">
        <v>13</v>
      </c>
      <c r="R7" s="10" t="s">
        <v>13</v>
      </c>
      <c r="S7" s="11" t="s">
        <v>13</v>
      </c>
    </row>
    <row r="8" spans="1:19" x14ac:dyDescent="0.2">
      <c r="A8" s="9" t="s">
        <v>56</v>
      </c>
      <c r="B8" s="10" t="s">
        <v>13</v>
      </c>
      <c r="C8" s="11" t="s">
        <v>13</v>
      </c>
      <c r="D8" s="10" t="s">
        <v>13</v>
      </c>
      <c r="E8" s="11" t="s">
        <v>13</v>
      </c>
      <c r="F8" s="10">
        <v>2716</v>
      </c>
      <c r="G8" s="11">
        <v>0</v>
      </c>
      <c r="H8" s="10" t="s">
        <v>13</v>
      </c>
      <c r="I8" s="11" t="s">
        <v>13</v>
      </c>
      <c r="J8" s="10">
        <v>4448</v>
      </c>
      <c r="K8" s="11">
        <v>0</v>
      </c>
      <c r="L8" s="10" t="s">
        <v>13</v>
      </c>
      <c r="M8" s="11" t="s">
        <v>13</v>
      </c>
      <c r="N8" s="10" t="s">
        <v>13</v>
      </c>
      <c r="O8" s="11" t="s">
        <v>13</v>
      </c>
      <c r="P8" s="10" t="s">
        <v>13</v>
      </c>
      <c r="Q8" s="11" t="s">
        <v>13</v>
      </c>
      <c r="R8" s="10" t="s">
        <v>13</v>
      </c>
      <c r="S8" s="11" t="s">
        <v>13</v>
      </c>
    </row>
    <row r="9" spans="1:19" x14ac:dyDescent="0.2">
      <c r="A9" s="9" t="s">
        <v>57</v>
      </c>
      <c r="B9" s="10">
        <v>8315</v>
      </c>
      <c r="C9" s="11">
        <v>0</v>
      </c>
      <c r="D9" s="10">
        <v>4503</v>
      </c>
      <c r="E9" s="11">
        <v>0</v>
      </c>
      <c r="F9" s="10">
        <v>163559</v>
      </c>
      <c r="G9" s="11">
        <v>3</v>
      </c>
      <c r="H9" s="10">
        <v>9569</v>
      </c>
      <c r="I9" s="11">
        <v>0</v>
      </c>
      <c r="J9" s="10">
        <v>9180</v>
      </c>
      <c r="K9" s="11">
        <v>0</v>
      </c>
      <c r="L9" s="10">
        <v>5727</v>
      </c>
      <c r="M9" s="11">
        <v>1</v>
      </c>
      <c r="N9" s="10">
        <v>15053</v>
      </c>
      <c r="O9" s="11">
        <v>1</v>
      </c>
      <c r="P9" s="10">
        <v>2015</v>
      </c>
      <c r="Q9" s="11">
        <v>0</v>
      </c>
      <c r="R9" s="10">
        <v>5788</v>
      </c>
      <c r="S9" s="11">
        <v>0</v>
      </c>
    </row>
    <row r="10" spans="1:19" x14ac:dyDescent="0.2">
      <c r="A10" s="9" t="s">
        <v>58</v>
      </c>
      <c r="B10" s="10" t="s">
        <v>13</v>
      </c>
      <c r="C10" s="11" t="s">
        <v>13</v>
      </c>
      <c r="D10" s="10" t="s">
        <v>13</v>
      </c>
      <c r="E10" s="11" t="s">
        <v>13</v>
      </c>
      <c r="F10" s="10">
        <v>1239</v>
      </c>
      <c r="G10" s="11">
        <v>0</v>
      </c>
      <c r="H10" s="10" t="s">
        <v>13</v>
      </c>
      <c r="I10" s="11" t="s">
        <v>13</v>
      </c>
      <c r="J10" s="10" t="s">
        <v>13</v>
      </c>
      <c r="K10" s="11" t="s">
        <v>13</v>
      </c>
      <c r="L10" s="10" t="s">
        <v>13</v>
      </c>
      <c r="M10" s="11" t="s">
        <v>13</v>
      </c>
      <c r="N10" s="10" t="s">
        <v>13</v>
      </c>
      <c r="O10" s="11" t="s">
        <v>13</v>
      </c>
      <c r="P10" s="10" t="s">
        <v>13</v>
      </c>
      <c r="Q10" s="11" t="s">
        <v>13</v>
      </c>
      <c r="R10" s="10" t="s">
        <v>13</v>
      </c>
      <c r="S10" s="11" t="s">
        <v>13</v>
      </c>
    </row>
    <row r="11" spans="1:19" x14ac:dyDescent="0.2">
      <c r="A11" s="9" t="s">
        <v>59</v>
      </c>
      <c r="B11" s="10" t="s">
        <v>13</v>
      </c>
      <c r="C11" s="11" t="s">
        <v>13</v>
      </c>
      <c r="D11" s="10" t="s">
        <v>13</v>
      </c>
      <c r="E11" s="11" t="s">
        <v>13</v>
      </c>
      <c r="F11" s="10">
        <v>1284</v>
      </c>
      <c r="G11" s="11">
        <v>0</v>
      </c>
      <c r="H11" s="10">
        <v>629</v>
      </c>
      <c r="I11" s="11">
        <v>0</v>
      </c>
      <c r="J11" s="10" t="s">
        <v>13</v>
      </c>
      <c r="K11" s="11" t="s">
        <v>13</v>
      </c>
      <c r="L11" s="10">
        <v>258</v>
      </c>
      <c r="M11" s="11">
        <v>0</v>
      </c>
      <c r="N11" s="10">
        <v>510</v>
      </c>
      <c r="O11" s="11">
        <v>0</v>
      </c>
      <c r="P11" s="10">
        <v>458</v>
      </c>
      <c r="Q11" s="11">
        <v>0</v>
      </c>
      <c r="R11" s="10">
        <v>8318</v>
      </c>
      <c r="S11" s="11">
        <v>0</v>
      </c>
    </row>
    <row r="12" spans="1:19" x14ac:dyDescent="0.2">
      <c r="A12" s="9" t="s">
        <v>60</v>
      </c>
      <c r="B12" s="10">
        <v>8642</v>
      </c>
      <c r="C12" s="11">
        <v>0</v>
      </c>
      <c r="D12" s="10">
        <v>3967</v>
      </c>
      <c r="E12" s="11">
        <v>0</v>
      </c>
      <c r="F12" s="10">
        <v>29180</v>
      </c>
      <c r="G12" s="11">
        <v>1</v>
      </c>
      <c r="H12" s="10">
        <v>11366</v>
      </c>
      <c r="I12" s="11">
        <v>0</v>
      </c>
      <c r="J12" s="10">
        <v>4810</v>
      </c>
      <c r="K12" s="11">
        <v>0</v>
      </c>
      <c r="L12" s="10">
        <v>5401</v>
      </c>
      <c r="M12" s="11">
        <v>0</v>
      </c>
      <c r="N12" s="10">
        <v>3941</v>
      </c>
      <c r="O12" s="11">
        <v>0</v>
      </c>
      <c r="P12" s="10">
        <v>1498</v>
      </c>
      <c r="Q12" s="11">
        <v>0</v>
      </c>
      <c r="R12" s="10">
        <v>25363</v>
      </c>
      <c r="S12" s="11">
        <v>1</v>
      </c>
    </row>
    <row r="13" spans="1:19" x14ac:dyDescent="0.2">
      <c r="A13" s="9" t="s">
        <v>61</v>
      </c>
      <c r="B13" s="10">
        <v>1047</v>
      </c>
      <c r="C13" s="11">
        <v>0</v>
      </c>
      <c r="D13" s="10">
        <v>15120</v>
      </c>
      <c r="E13" s="11">
        <v>1</v>
      </c>
      <c r="F13" s="10">
        <v>2384</v>
      </c>
      <c r="G13" s="11">
        <v>0</v>
      </c>
      <c r="H13" s="10" t="s">
        <v>13</v>
      </c>
      <c r="I13" s="11" t="s">
        <v>13</v>
      </c>
      <c r="J13" s="10" t="s">
        <v>13</v>
      </c>
      <c r="K13" s="11" t="s">
        <v>13</v>
      </c>
      <c r="L13" s="10" t="s">
        <v>13</v>
      </c>
      <c r="M13" s="11" t="s">
        <v>13</v>
      </c>
      <c r="N13" s="10">
        <v>1591</v>
      </c>
      <c r="O13" s="11">
        <v>0</v>
      </c>
      <c r="P13" s="10">
        <v>453</v>
      </c>
      <c r="Q13" s="11">
        <v>0</v>
      </c>
      <c r="R13" s="10" t="s">
        <v>13</v>
      </c>
      <c r="S13" s="11" t="s">
        <v>13</v>
      </c>
    </row>
    <row r="14" spans="1:19" x14ac:dyDescent="0.2">
      <c r="A14" s="9" t="s">
        <v>62</v>
      </c>
      <c r="B14" s="10" t="s">
        <v>13</v>
      </c>
      <c r="C14" s="11" t="s">
        <v>13</v>
      </c>
      <c r="D14" s="10">
        <v>4414</v>
      </c>
      <c r="E14" s="11">
        <v>0</v>
      </c>
      <c r="F14" s="10" t="s">
        <v>13</v>
      </c>
      <c r="G14" s="11" t="s">
        <v>13</v>
      </c>
      <c r="H14" s="10" t="s">
        <v>13</v>
      </c>
      <c r="I14" s="11" t="s">
        <v>13</v>
      </c>
      <c r="J14" s="10" t="s">
        <v>13</v>
      </c>
      <c r="K14" s="11" t="s">
        <v>13</v>
      </c>
      <c r="L14" s="10" t="s">
        <v>13</v>
      </c>
      <c r="M14" s="11" t="s">
        <v>13</v>
      </c>
      <c r="N14" s="10" t="s">
        <v>13</v>
      </c>
      <c r="O14" s="11" t="s">
        <v>13</v>
      </c>
      <c r="P14" s="10" t="s">
        <v>13</v>
      </c>
      <c r="Q14" s="11" t="s">
        <v>13</v>
      </c>
      <c r="R14" s="10" t="s">
        <v>13</v>
      </c>
      <c r="S14" s="11" t="s">
        <v>13</v>
      </c>
    </row>
    <row r="15" spans="1:19" x14ac:dyDescent="0.2">
      <c r="A15" s="9" t="s">
        <v>63</v>
      </c>
      <c r="B15" s="10" t="s">
        <v>13</v>
      </c>
      <c r="C15" s="11" t="s">
        <v>13</v>
      </c>
      <c r="D15" s="10" t="s">
        <v>13</v>
      </c>
      <c r="E15" s="11" t="s">
        <v>13</v>
      </c>
      <c r="F15" s="10">
        <v>3938</v>
      </c>
      <c r="G15" s="11">
        <v>0</v>
      </c>
      <c r="H15" s="10" t="s">
        <v>13</v>
      </c>
      <c r="I15" s="11" t="s">
        <v>13</v>
      </c>
      <c r="J15" s="10" t="s">
        <v>13</v>
      </c>
      <c r="K15" s="11" t="s">
        <v>13</v>
      </c>
      <c r="L15" s="10" t="s">
        <v>13</v>
      </c>
      <c r="M15" s="11" t="s">
        <v>13</v>
      </c>
      <c r="N15" s="10" t="s">
        <v>13</v>
      </c>
      <c r="O15" s="11" t="s">
        <v>13</v>
      </c>
      <c r="P15" s="10" t="s">
        <v>13</v>
      </c>
      <c r="Q15" s="11" t="s">
        <v>13</v>
      </c>
      <c r="R15" s="10" t="s">
        <v>13</v>
      </c>
      <c r="S15" s="11" t="s">
        <v>13</v>
      </c>
    </row>
    <row r="16" spans="1:19" x14ac:dyDescent="0.2">
      <c r="A16" s="9" t="s">
        <v>64</v>
      </c>
      <c r="B16" s="10">
        <v>3935</v>
      </c>
      <c r="C16" s="11">
        <v>0</v>
      </c>
      <c r="D16" s="10" t="s">
        <v>13</v>
      </c>
      <c r="E16" s="11" t="s">
        <v>13</v>
      </c>
      <c r="F16" s="10">
        <v>4371</v>
      </c>
      <c r="G16" s="11">
        <v>0</v>
      </c>
      <c r="H16" s="10">
        <v>2527</v>
      </c>
      <c r="I16" s="11">
        <v>0</v>
      </c>
      <c r="J16" s="10" t="s">
        <v>13</v>
      </c>
      <c r="K16" s="11" t="s">
        <v>13</v>
      </c>
      <c r="L16" s="10" t="s">
        <v>13</v>
      </c>
      <c r="M16" s="11" t="s">
        <v>13</v>
      </c>
      <c r="N16" s="10">
        <v>2182</v>
      </c>
      <c r="O16" s="11">
        <v>0</v>
      </c>
      <c r="P16" s="10" t="s">
        <v>13</v>
      </c>
      <c r="Q16" s="11" t="s">
        <v>13</v>
      </c>
      <c r="R16" s="10">
        <v>1481</v>
      </c>
      <c r="S16" s="11">
        <v>0</v>
      </c>
    </row>
    <row r="17" spans="1:21" x14ac:dyDescent="0.2">
      <c r="A17" s="9" t="s">
        <v>65</v>
      </c>
      <c r="B17" s="10" t="s">
        <v>13</v>
      </c>
      <c r="C17" s="11" t="s">
        <v>13</v>
      </c>
      <c r="D17" s="10" t="s">
        <v>13</v>
      </c>
      <c r="E17" s="11" t="s">
        <v>13</v>
      </c>
      <c r="F17" s="10">
        <v>727</v>
      </c>
      <c r="G17" s="11">
        <v>0</v>
      </c>
      <c r="H17" s="10" t="s">
        <v>13</v>
      </c>
      <c r="I17" s="11" t="s">
        <v>13</v>
      </c>
      <c r="J17" s="10" t="s">
        <v>13</v>
      </c>
      <c r="K17" s="11" t="s">
        <v>13</v>
      </c>
      <c r="L17" s="10">
        <v>4004</v>
      </c>
      <c r="M17" s="11">
        <v>0</v>
      </c>
      <c r="N17" s="10" t="s">
        <v>13</v>
      </c>
      <c r="O17" s="11" t="s">
        <v>13</v>
      </c>
      <c r="P17" s="10" t="s">
        <v>13</v>
      </c>
      <c r="Q17" s="11" t="s">
        <v>13</v>
      </c>
      <c r="R17" s="10" t="s">
        <v>13</v>
      </c>
      <c r="S17" s="11" t="s">
        <v>13</v>
      </c>
    </row>
    <row r="18" spans="1:21" x14ac:dyDescent="0.2">
      <c r="A18" s="9" t="s">
        <v>66</v>
      </c>
      <c r="B18" s="10">
        <v>269</v>
      </c>
      <c r="C18" s="11">
        <v>0</v>
      </c>
      <c r="D18" s="10">
        <v>179</v>
      </c>
      <c r="E18" s="11">
        <v>0</v>
      </c>
      <c r="F18" s="10">
        <v>277</v>
      </c>
      <c r="G18" s="11">
        <v>0</v>
      </c>
      <c r="H18" s="10">
        <v>2049</v>
      </c>
      <c r="I18" s="11">
        <v>0</v>
      </c>
      <c r="J18" s="10">
        <v>129</v>
      </c>
      <c r="K18" s="11">
        <v>0</v>
      </c>
      <c r="L18" s="10">
        <v>163</v>
      </c>
      <c r="M18" s="11">
        <v>0</v>
      </c>
      <c r="N18" s="10">
        <v>226</v>
      </c>
      <c r="O18" s="11">
        <v>0</v>
      </c>
      <c r="P18" s="10" t="s">
        <v>13</v>
      </c>
      <c r="Q18" s="11" t="s">
        <v>13</v>
      </c>
      <c r="R18" s="10" t="s">
        <v>13</v>
      </c>
      <c r="S18" s="11" t="s">
        <v>13</v>
      </c>
    </row>
    <row r="19" spans="1:21" x14ac:dyDescent="0.2">
      <c r="A19" s="9" t="s">
        <v>67</v>
      </c>
      <c r="B19" s="10">
        <v>1114294</v>
      </c>
      <c r="C19" s="11">
        <v>45</v>
      </c>
      <c r="D19" s="10">
        <v>429241</v>
      </c>
      <c r="E19" s="11">
        <v>16</v>
      </c>
      <c r="F19" s="10">
        <v>1367255</v>
      </c>
      <c r="G19" s="11">
        <v>28</v>
      </c>
      <c r="H19" s="10">
        <v>595958</v>
      </c>
      <c r="I19" s="11">
        <v>14</v>
      </c>
      <c r="J19" s="10">
        <v>1037627</v>
      </c>
      <c r="K19" s="11">
        <v>48</v>
      </c>
      <c r="L19" s="10">
        <v>584609</v>
      </c>
      <c r="M19" s="11">
        <v>27</v>
      </c>
      <c r="N19" s="10">
        <v>510994</v>
      </c>
      <c r="O19" s="11">
        <v>23</v>
      </c>
      <c r="P19" s="10">
        <v>195267</v>
      </c>
      <c r="Q19" s="11">
        <v>15</v>
      </c>
      <c r="R19" s="10">
        <v>384853</v>
      </c>
      <c r="S19" s="11">
        <v>8</v>
      </c>
    </row>
    <row r="20" spans="1:21" x14ac:dyDescent="0.2">
      <c r="A20" s="9" t="s">
        <v>68</v>
      </c>
      <c r="B20" s="10" t="s">
        <v>13</v>
      </c>
      <c r="C20" s="11" t="s">
        <v>13</v>
      </c>
      <c r="D20" s="10" t="s">
        <v>13</v>
      </c>
      <c r="E20" s="11" t="s">
        <v>13</v>
      </c>
      <c r="F20" s="10">
        <v>407</v>
      </c>
      <c r="G20" s="11">
        <v>0</v>
      </c>
      <c r="H20" s="10">
        <v>1007</v>
      </c>
      <c r="I20" s="11">
        <v>0</v>
      </c>
      <c r="J20" s="10" t="s">
        <v>13</v>
      </c>
      <c r="K20" s="11" t="s">
        <v>13</v>
      </c>
      <c r="L20" s="10" t="s">
        <v>13</v>
      </c>
      <c r="M20" s="11" t="s">
        <v>13</v>
      </c>
      <c r="N20" s="10" t="s">
        <v>13</v>
      </c>
      <c r="O20" s="11" t="s">
        <v>13</v>
      </c>
      <c r="P20" s="10" t="s">
        <v>13</v>
      </c>
      <c r="Q20" s="11" t="s">
        <v>13</v>
      </c>
      <c r="R20" s="10" t="s">
        <v>13</v>
      </c>
      <c r="S20" s="11" t="s">
        <v>13</v>
      </c>
    </row>
    <row r="21" spans="1:21" x14ac:dyDescent="0.2">
      <c r="A21" s="9" t="s">
        <v>69</v>
      </c>
      <c r="B21" s="10">
        <v>1770</v>
      </c>
      <c r="C21" s="11">
        <v>0</v>
      </c>
      <c r="D21" s="10">
        <v>672</v>
      </c>
      <c r="E21" s="11">
        <v>0</v>
      </c>
      <c r="F21" s="10">
        <v>2309</v>
      </c>
      <c r="G21" s="11">
        <v>0</v>
      </c>
      <c r="H21" s="10" t="s">
        <v>13</v>
      </c>
      <c r="I21" s="11" t="s">
        <v>13</v>
      </c>
      <c r="J21" s="10">
        <v>2692</v>
      </c>
      <c r="K21" s="11">
        <v>0</v>
      </c>
      <c r="L21" s="10">
        <v>3542</v>
      </c>
      <c r="M21" s="11">
        <v>0</v>
      </c>
      <c r="N21" s="10">
        <v>707</v>
      </c>
      <c r="O21" s="11">
        <v>0</v>
      </c>
      <c r="P21" s="10" t="s">
        <v>13</v>
      </c>
      <c r="Q21" s="11" t="s">
        <v>13</v>
      </c>
      <c r="R21" s="10" t="s">
        <v>13</v>
      </c>
      <c r="S21" s="11" t="s">
        <v>13</v>
      </c>
    </row>
    <row r="22" spans="1:21" x14ac:dyDescent="0.2">
      <c r="A22" s="9" t="s">
        <v>70</v>
      </c>
      <c r="B22" s="10" t="s">
        <v>13</v>
      </c>
      <c r="C22" s="11" t="s">
        <v>13</v>
      </c>
      <c r="D22" s="10" t="s">
        <v>13</v>
      </c>
      <c r="E22" s="11" t="s">
        <v>13</v>
      </c>
      <c r="F22" s="10" t="s">
        <v>13</v>
      </c>
      <c r="G22" s="11" t="s">
        <v>13</v>
      </c>
      <c r="H22" s="10">
        <v>4117</v>
      </c>
      <c r="I22" s="11">
        <v>0</v>
      </c>
      <c r="J22" s="10" t="s">
        <v>13</v>
      </c>
      <c r="K22" s="11" t="s">
        <v>13</v>
      </c>
      <c r="L22" s="10" t="s">
        <v>13</v>
      </c>
      <c r="M22" s="11" t="s">
        <v>13</v>
      </c>
      <c r="N22" s="10" t="s">
        <v>13</v>
      </c>
      <c r="O22" s="11" t="s">
        <v>13</v>
      </c>
      <c r="P22" s="10" t="s">
        <v>13</v>
      </c>
      <c r="Q22" s="11" t="s">
        <v>13</v>
      </c>
      <c r="R22" s="10" t="s">
        <v>13</v>
      </c>
      <c r="S22" s="11" t="s">
        <v>13</v>
      </c>
    </row>
    <row r="23" spans="1:21" x14ac:dyDescent="0.2">
      <c r="A23" s="9" t="s">
        <v>71</v>
      </c>
      <c r="B23" s="10">
        <v>27761</v>
      </c>
      <c r="C23" s="11">
        <v>1</v>
      </c>
      <c r="D23" s="10">
        <v>5874</v>
      </c>
      <c r="E23" s="11">
        <v>0</v>
      </c>
      <c r="F23" s="10">
        <v>11419</v>
      </c>
      <c r="G23" s="11">
        <v>0</v>
      </c>
      <c r="H23" s="10">
        <v>6477</v>
      </c>
      <c r="I23" s="11">
        <v>0</v>
      </c>
      <c r="J23" s="10">
        <v>1204</v>
      </c>
      <c r="K23" s="11">
        <v>0</v>
      </c>
      <c r="L23" s="10">
        <v>4918</v>
      </c>
      <c r="M23" s="11">
        <v>0</v>
      </c>
      <c r="N23" s="10">
        <v>1396</v>
      </c>
      <c r="O23" s="11">
        <v>0</v>
      </c>
      <c r="P23" s="10">
        <v>412</v>
      </c>
      <c r="Q23" s="11">
        <v>0</v>
      </c>
      <c r="R23" s="10">
        <v>5581</v>
      </c>
      <c r="S23" s="11">
        <v>0</v>
      </c>
    </row>
    <row r="24" spans="1:21" x14ac:dyDescent="0.2">
      <c r="A24" s="9" t="s">
        <v>72</v>
      </c>
      <c r="B24" s="10">
        <v>1543</v>
      </c>
      <c r="C24" s="11">
        <v>0</v>
      </c>
      <c r="D24" s="10" t="s">
        <v>13</v>
      </c>
      <c r="E24" s="11" t="s">
        <v>13</v>
      </c>
      <c r="F24" s="10">
        <v>14675</v>
      </c>
      <c r="G24" s="11">
        <v>0</v>
      </c>
      <c r="H24" s="10">
        <v>6012</v>
      </c>
      <c r="I24" s="11">
        <v>0</v>
      </c>
      <c r="J24" s="10">
        <v>243</v>
      </c>
      <c r="K24" s="11">
        <v>0</v>
      </c>
      <c r="L24" s="10" t="s">
        <v>13</v>
      </c>
      <c r="M24" s="11" t="s">
        <v>13</v>
      </c>
      <c r="N24" s="10">
        <v>725</v>
      </c>
      <c r="O24" s="11">
        <v>0</v>
      </c>
      <c r="P24" s="10" t="s">
        <v>13</v>
      </c>
      <c r="Q24" s="11" t="s">
        <v>13</v>
      </c>
      <c r="R24" s="10">
        <v>25537</v>
      </c>
      <c r="S24" s="11">
        <v>1</v>
      </c>
    </row>
    <row r="25" spans="1:21" x14ac:dyDescent="0.2">
      <c r="A25" s="9" t="s">
        <v>73</v>
      </c>
      <c r="B25" s="10" t="s">
        <v>13</v>
      </c>
      <c r="C25" s="11" t="s">
        <v>13</v>
      </c>
      <c r="D25" s="10">
        <v>469</v>
      </c>
      <c r="E25" s="11">
        <v>0</v>
      </c>
      <c r="F25" s="10" t="s">
        <v>13</v>
      </c>
      <c r="G25" s="11" t="s">
        <v>13</v>
      </c>
      <c r="H25" s="10">
        <v>631</v>
      </c>
      <c r="I25" s="11">
        <v>0</v>
      </c>
      <c r="J25" s="10">
        <v>637</v>
      </c>
      <c r="K25" s="11">
        <v>0</v>
      </c>
      <c r="L25" s="10" t="s">
        <v>13</v>
      </c>
      <c r="M25" s="11" t="s">
        <v>13</v>
      </c>
      <c r="N25" s="10">
        <v>413</v>
      </c>
      <c r="O25" s="11">
        <v>0</v>
      </c>
      <c r="P25" s="10">
        <v>173</v>
      </c>
      <c r="Q25" s="11">
        <v>0</v>
      </c>
      <c r="R25" s="10" t="s">
        <v>13</v>
      </c>
      <c r="S25" s="11" t="s">
        <v>13</v>
      </c>
    </row>
    <row r="26" spans="1:21" x14ac:dyDescent="0.2">
      <c r="A26" s="9" t="s">
        <v>74</v>
      </c>
      <c r="B26" s="10">
        <v>1511</v>
      </c>
      <c r="C26" s="11">
        <v>0</v>
      </c>
      <c r="D26" s="10" t="s">
        <v>13</v>
      </c>
      <c r="E26" s="11" t="s">
        <v>13</v>
      </c>
      <c r="F26" s="10">
        <v>1482</v>
      </c>
      <c r="G26" s="11">
        <v>0</v>
      </c>
      <c r="H26" s="10" t="s">
        <v>13</v>
      </c>
      <c r="I26" s="11" t="s">
        <v>13</v>
      </c>
      <c r="J26" s="10" t="s">
        <v>13</v>
      </c>
      <c r="K26" s="11" t="s">
        <v>13</v>
      </c>
      <c r="L26" s="10" t="s">
        <v>13</v>
      </c>
      <c r="M26" s="11" t="s">
        <v>13</v>
      </c>
      <c r="N26" s="10" t="s">
        <v>13</v>
      </c>
      <c r="O26" s="11" t="s">
        <v>13</v>
      </c>
      <c r="P26" s="10" t="s">
        <v>13</v>
      </c>
      <c r="Q26" s="11" t="s">
        <v>13</v>
      </c>
      <c r="R26" s="10">
        <v>2430</v>
      </c>
      <c r="S26" s="11">
        <v>0</v>
      </c>
      <c r="U26" s="18"/>
    </row>
    <row r="27" spans="1:21" x14ac:dyDescent="0.2">
      <c r="A27" s="9" t="s">
        <v>75</v>
      </c>
      <c r="B27" s="10" t="s">
        <v>13</v>
      </c>
      <c r="C27" s="11" t="s">
        <v>13</v>
      </c>
      <c r="D27" s="10" t="s">
        <v>13</v>
      </c>
      <c r="E27" s="11" t="s">
        <v>13</v>
      </c>
      <c r="F27" s="10">
        <v>4346</v>
      </c>
      <c r="G27" s="11">
        <v>0</v>
      </c>
      <c r="H27" s="10">
        <v>8007</v>
      </c>
      <c r="I27" s="11">
        <v>0</v>
      </c>
      <c r="J27" s="10" t="s">
        <v>13</v>
      </c>
      <c r="K27" s="11" t="s">
        <v>13</v>
      </c>
      <c r="L27" s="10" t="s">
        <v>13</v>
      </c>
      <c r="M27" s="11" t="s">
        <v>13</v>
      </c>
      <c r="N27" s="10" t="s">
        <v>13</v>
      </c>
      <c r="O27" s="11" t="s">
        <v>13</v>
      </c>
      <c r="P27" s="10" t="s">
        <v>13</v>
      </c>
      <c r="Q27" s="11" t="s">
        <v>13</v>
      </c>
      <c r="R27" s="10">
        <v>5065</v>
      </c>
      <c r="S27" s="11">
        <v>0</v>
      </c>
    </row>
    <row r="28" spans="1:21" x14ac:dyDescent="0.2">
      <c r="A28" s="9" t="s">
        <v>76</v>
      </c>
      <c r="B28" s="10">
        <v>1134</v>
      </c>
      <c r="C28" s="11">
        <v>0</v>
      </c>
      <c r="D28" s="10">
        <v>1453</v>
      </c>
      <c r="E28" s="11">
        <v>0</v>
      </c>
      <c r="F28" s="10">
        <v>5724</v>
      </c>
      <c r="G28" s="11">
        <v>0</v>
      </c>
      <c r="H28" s="10">
        <v>1958</v>
      </c>
      <c r="I28" s="11">
        <v>0</v>
      </c>
      <c r="J28" s="10">
        <v>2179</v>
      </c>
      <c r="K28" s="11">
        <v>0</v>
      </c>
      <c r="L28" s="10">
        <v>1529</v>
      </c>
      <c r="M28" s="11">
        <v>0</v>
      </c>
      <c r="N28" s="10">
        <v>1740</v>
      </c>
      <c r="O28" s="11">
        <v>0</v>
      </c>
      <c r="P28" s="10">
        <v>418</v>
      </c>
      <c r="Q28" s="11">
        <v>0</v>
      </c>
      <c r="R28" s="10">
        <v>1772</v>
      </c>
      <c r="S28" s="11">
        <v>0</v>
      </c>
    </row>
    <row r="29" spans="1:21" x14ac:dyDescent="0.2">
      <c r="A29" s="9" t="s">
        <v>77</v>
      </c>
      <c r="B29" s="10" t="s">
        <v>13</v>
      </c>
      <c r="C29" s="11" t="s">
        <v>13</v>
      </c>
      <c r="D29" s="10" t="s">
        <v>13</v>
      </c>
      <c r="E29" s="11" t="s">
        <v>13</v>
      </c>
      <c r="F29" s="10">
        <v>795</v>
      </c>
      <c r="G29" s="11">
        <v>0</v>
      </c>
      <c r="H29" s="10" t="s">
        <v>13</v>
      </c>
      <c r="I29" s="11" t="s">
        <v>13</v>
      </c>
      <c r="J29" s="10" t="s">
        <v>13</v>
      </c>
      <c r="K29" s="11" t="s">
        <v>13</v>
      </c>
      <c r="L29" s="10" t="s">
        <v>13</v>
      </c>
      <c r="M29" s="11" t="s">
        <v>13</v>
      </c>
      <c r="N29" s="10" t="s">
        <v>13</v>
      </c>
      <c r="O29" s="11" t="s">
        <v>13</v>
      </c>
      <c r="P29" s="10" t="s">
        <v>13</v>
      </c>
      <c r="Q29" s="11" t="s">
        <v>13</v>
      </c>
      <c r="R29" s="10">
        <v>813</v>
      </c>
      <c r="S29" s="11">
        <v>0</v>
      </c>
    </row>
    <row r="30" spans="1:21" x14ac:dyDescent="0.2">
      <c r="A30" s="9" t="s">
        <v>78</v>
      </c>
      <c r="B30" s="10">
        <v>3884</v>
      </c>
      <c r="C30" s="11">
        <v>0</v>
      </c>
      <c r="D30" s="10" t="s">
        <v>13</v>
      </c>
      <c r="E30" s="11" t="s">
        <v>13</v>
      </c>
      <c r="F30" s="10">
        <v>4877</v>
      </c>
      <c r="G30" s="11">
        <v>0</v>
      </c>
      <c r="H30" s="10" t="s">
        <v>13</v>
      </c>
      <c r="I30" s="11" t="s">
        <v>13</v>
      </c>
      <c r="J30" s="10" t="s">
        <v>13</v>
      </c>
      <c r="K30" s="11" t="s">
        <v>13</v>
      </c>
      <c r="L30" s="10" t="s">
        <v>13</v>
      </c>
      <c r="M30" s="11" t="s">
        <v>13</v>
      </c>
      <c r="N30" s="10" t="s">
        <v>13</v>
      </c>
      <c r="O30" s="11" t="s">
        <v>13</v>
      </c>
      <c r="P30" s="10" t="s">
        <v>13</v>
      </c>
      <c r="Q30" s="11" t="s">
        <v>13</v>
      </c>
      <c r="R30" s="10" t="s">
        <v>13</v>
      </c>
      <c r="S30" s="11" t="s">
        <v>13</v>
      </c>
    </row>
    <row r="31" spans="1:21" x14ac:dyDescent="0.2">
      <c r="A31" s="9" t="s">
        <v>79</v>
      </c>
      <c r="B31" s="10" t="s">
        <v>13</v>
      </c>
      <c r="C31" s="11" t="s">
        <v>13</v>
      </c>
      <c r="D31" s="10" t="s">
        <v>13</v>
      </c>
      <c r="E31" s="11" t="s">
        <v>13</v>
      </c>
      <c r="F31" s="10">
        <v>3080</v>
      </c>
      <c r="G31" s="11">
        <v>0</v>
      </c>
      <c r="H31" s="10" t="s">
        <v>13</v>
      </c>
      <c r="I31" s="11" t="s">
        <v>13</v>
      </c>
      <c r="J31" s="10" t="s">
        <v>13</v>
      </c>
      <c r="K31" s="11" t="s">
        <v>13</v>
      </c>
      <c r="L31" s="10" t="s">
        <v>13</v>
      </c>
      <c r="M31" s="11" t="s">
        <v>13</v>
      </c>
      <c r="N31" s="10" t="s">
        <v>13</v>
      </c>
      <c r="O31" s="11" t="s">
        <v>13</v>
      </c>
      <c r="P31" s="10" t="s">
        <v>13</v>
      </c>
      <c r="Q31" s="11" t="s">
        <v>13</v>
      </c>
      <c r="R31" s="10" t="s">
        <v>13</v>
      </c>
      <c r="S31" s="11" t="s">
        <v>13</v>
      </c>
    </row>
    <row r="32" spans="1:21" x14ac:dyDescent="0.2">
      <c r="A32" s="9" t="s">
        <v>80</v>
      </c>
      <c r="B32" s="10">
        <v>2078</v>
      </c>
      <c r="C32" s="11">
        <v>0</v>
      </c>
      <c r="D32" s="10" t="s">
        <v>13</v>
      </c>
      <c r="E32" s="11" t="s">
        <v>13</v>
      </c>
      <c r="F32" s="10" t="s">
        <v>13</v>
      </c>
      <c r="G32" s="11" t="s">
        <v>13</v>
      </c>
      <c r="H32" s="10" t="s">
        <v>13</v>
      </c>
      <c r="I32" s="11" t="s">
        <v>13</v>
      </c>
      <c r="J32" s="10" t="s">
        <v>13</v>
      </c>
      <c r="K32" s="11" t="s">
        <v>13</v>
      </c>
      <c r="L32" s="10" t="s">
        <v>13</v>
      </c>
      <c r="M32" s="11" t="s">
        <v>13</v>
      </c>
      <c r="N32" s="10" t="s">
        <v>13</v>
      </c>
      <c r="O32" s="11" t="s">
        <v>13</v>
      </c>
      <c r="P32" s="10" t="s">
        <v>13</v>
      </c>
      <c r="Q32" s="11" t="s">
        <v>13</v>
      </c>
      <c r="R32" s="10" t="s">
        <v>13</v>
      </c>
      <c r="S32" s="11" t="s">
        <v>13</v>
      </c>
    </row>
    <row r="33" spans="1:19" x14ac:dyDescent="0.2">
      <c r="A33" s="9" t="s">
        <v>81</v>
      </c>
      <c r="B33" s="10" t="s">
        <v>13</v>
      </c>
      <c r="C33" s="11" t="s">
        <v>13</v>
      </c>
      <c r="D33" s="10" t="s">
        <v>13</v>
      </c>
      <c r="E33" s="11" t="s">
        <v>13</v>
      </c>
      <c r="F33" s="10">
        <v>797</v>
      </c>
      <c r="G33" s="11">
        <v>0</v>
      </c>
      <c r="H33" s="10" t="s">
        <v>13</v>
      </c>
      <c r="I33" s="11" t="s">
        <v>13</v>
      </c>
      <c r="J33" s="10">
        <v>3186</v>
      </c>
      <c r="K33" s="11">
        <v>0</v>
      </c>
      <c r="L33" s="10">
        <v>1064</v>
      </c>
      <c r="M33" s="11">
        <v>0</v>
      </c>
      <c r="N33" s="10" t="s">
        <v>13</v>
      </c>
      <c r="O33" s="11" t="s">
        <v>13</v>
      </c>
      <c r="P33" s="10" t="s">
        <v>13</v>
      </c>
      <c r="Q33" s="11" t="s">
        <v>13</v>
      </c>
      <c r="R33" s="10" t="s">
        <v>13</v>
      </c>
      <c r="S33" s="11" t="s">
        <v>13</v>
      </c>
    </row>
    <row r="34" spans="1:19" x14ac:dyDescent="0.2">
      <c r="A34" s="9" t="s">
        <v>82</v>
      </c>
      <c r="B34" s="10">
        <v>3138</v>
      </c>
      <c r="C34" s="11">
        <v>0</v>
      </c>
      <c r="D34" s="10">
        <v>2916</v>
      </c>
      <c r="E34" s="11">
        <v>0</v>
      </c>
      <c r="F34" s="10">
        <v>29987</v>
      </c>
      <c r="G34" s="11">
        <v>1</v>
      </c>
      <c r="H34" s="10">
        <v>4648</v>
      </c>
      <c r="I34" s="11">
        <v>0</v>
      </c>
      <c r="J34" s="10">
        <v>3706</v>
      </c>
      <c r="K34" s="11">
        <v>0</v>
      </c>
      <c r="L34" s="10">
        <v>2147</v>
      </c>
      <c r="M34" s="11">
        <v>0</v>
      </c>
      <c r="N34" s="10">
        <v>3892</v>
      </c>
      <c r="O34" s="11">
        <v>0</v>
      </c>
      <c r="P34" s="10">
        <v>995</v>
      </c>
      <c r="Q34" s="11">
        <v>0</v>
      </c>
      <c r="R34" s="10">
        <v>8028</v>
      </c>
      <c r="S34" s="11">
        <v>0</v>
      </c>
    </row>
    <row r="35" spans="1:19" x14ac:dyDescent="0.2">
      <c r="A35" s="9" t="s">
        <v>83</v>
      </c>
      <c r="B35" s="10">
        <v>2178</v>
      </c>
      <c r="C35" s="11">
        <v>0</v>
      </c>
      <c r="D35" s="10">
        <v>1860</v>
      </c>
      <c r="E35" s="11">
        <v>0</v>
      </c>
      <c r="F35" s="10">
        <v>5151</v>
      </c>
      <c r="G35" s="11">
        <v>0</v>
      </c>
      <c r="H35" s="10">
        <v>3615</v>
      </c>
      <c r="I35" s="11">
        <v>0</v>
      </c>
      <c r="J35" s="10">
        <v>2357</v>
      </c>
      <c r="K35" s="11">
        <v>0</v>
      </c>
      <c r="L35" s="10">
        <v>1075</v>
      </c>
      <c r="M35" s="11">
        <v>0</v>
      </c>
      <c r="N35" s="10">
        <v>1738</v>
      </c>
      <c r="O35" s="11">
        <v>0</v>
      </c>
      <c r="P35" s="10">
        <v>1007</v>
      </c>
      <c r="Q35" s="11">
        <v>0</v>
      </c>
      <c r="R35" s="10">
        <v>1774</v>
      </c>
      <c r="S35" s="11">
        <v>0</v>
      </c>
    </row>
    <row r="36" spans="1:19" x14ac:dyDescent="0.2">
      <c r="A36" s="9" t="s">
        <v>84</v>
      </c>
      <c r="B36" s="10">
        <v>267007</v>
      </c>
      <c r="C36" s="11">
        <v>11</v>
      </c>
      <c r="D36" s="10">
        <v>181062</v>
      </c>
      <c r="E36" s="11">
        <v>7</v>
      </c>
      <c r="F36" s="10">
        <v>1079478</v>
      </c>
      <c r="G36" s="11">
        <v>22</v>
      </c>
      <c r="H36" s="10">
        <v>468515</v>
      </c>
      <c r="I36" s="11">
        <v>11</v>
      </c>
      <c r="J36" s="10">
        <v>84388</v>
      </c>
      <c r="K36" s="11">
        <v>4</v>
      </c>
      <c r="L36" s="10">
        <v>137408</v>
      </c>
      <c r="M36" s="11">
        <v>6</v>
      </c>
      <c r="N36" s="10">
        <v>117168</v>
      </c>
      <c r="O36" s="11">
        <v>5</v>
      </c>
      <c r="P36" s="10">
        <v>83848</v>
      </c>
      <c r="Q36" s="11">
        <v>7</v>
      </c>
      <c r="R36" s="10">
        <v>1088423</v>
      </c>
      <c r="S36" s="11">
        <v>24</v>
      </c>
    </row>
    <row r="37" spans="1:19" x14ac:dyDescent="0.2">
      <c r="A37" s="9" t="s">
        <v>85</v>
      </c>
      <c r="B37" s="10" t="s">
        <v>13</v>
      </c>
      <c r="C37" s="11" t="s">
        <v>13</v>
      </c>
      <c r="D37" s="10" t="s">
        <v>13</v>
      </c>
      <c r="E37" s="11" t="s">
        <v>13</v>
      </c>
      <c r="F37" s="10" t="s">
        <v>13</v>
      </c>
      <c r="G37" s="11" t="s">
        <v>13</v>
      </c>
      <c r="H37" s="10">
        <v>6126</v>
      </c>
      <c r="I37" s="11">
        <v>0</v>
      </c>
      <c r="J37" s="10" t="s">
        <v>13</v>
      </c>
      <c r="K37" s="11" t="s">
        <v>13</v>
      </c>
      <c r="L37" s="10" t="s">
        <v>13</v>
      </c>
      <c r="M37" s="11" t="s">
        <v>13</v>
      </c>
      <c r="N37" s="10" t="s">
        <v>13</v>
      </c>
      <c r="O37" s="11" t="s">
        <v>13</v>
      </c>
      <c r="P37" s="10" t="s">
        <v>13</v>
      </c>
      <c r="Q37" s="11" t="s">
        <v>13</v>
      </c>
      <c r="R37" s="10" t="s">
        <v>13</v>
      </c>
      <c r="S37" s="11" t="s">
        <v>13</v>
      </c>
    </row>
    <row r="38" spans="1:19" x14ac:dyDescent="0.2">
      <c r="A38" s="9" t="s">
        <v>86</v>
      </c>
      <c r="B38" s="10">
        <v>181855</v>
      </c>
      <c r="C38" s="11">
        <v>8</v>
      </c>
      <c r="D38" s="10">
        <v>111850</v>
      </c>
      <c r="E38" s="11">
        <v>4</v>
      </c>
      <c r="F38" s="10">
        <v>508389</v>
      </c>
      <c r="G38" s="11">
        <v>11</v>
      </c>
      <c r="H38" s="10">
        <v>79211</v>
      </c>
      <c r="I38" s="11">
        <v>2</v>
      </c>
      <c r="J38" s="10">
        <v>199900</v>
      </c>
      <c r="K38" s="11">
        <v>9</v>
      </c>
      <c r="L38" s="10">
        <v>158511</v>
      </c>
      <c r="M38" s="11">
        <v>7</v>
      </c>
      <c r="N38" s="10">
        <v>153743</v>
      </c>
      <c r="O38" s="11">
        <v>7</v>
      </c>
      <c r="P38" s="10">
        <v>52433</v>
      </c>
      <c r="Q38" s="11">
        <v>4</v>
      </c>
      <c r="R38" s="10">
        <v>104354</v>
      </c>
      <c r="S38" s="11">
        <v>2</v>
      </c>
    </row>
    <row r="39" spans="1:19" x14ac:dyDescent="0.2">
      <c r="A39" s="9" t="s">
        <v>87</v>
      </c>
      <c r="B39" s="10" t="s">
        <v>13</v>
      </c>
      <c r="C39" s="11" t="s">
        <v>13</v>
      </c>
      <c r="D39" s="10" t="s">
        <v>13</v>
      </c>
      <c r="E39" s="11" t="s">
        <v>13</v>
      </c>
      <c r="F39" s="10">
        <v>1512</v>
      </c>
      <c r="G39" s="11">
        <v>0</v>
      </c>
      <c r="H39" s="10">
        <v>679</v>
      </c>
      <c r="I39" s="11">
        <v>0</v>
      </c>
      <c r="J39" s="10">
        <v>1655</v>
      </c>
      <c r="K39" s="11">
        <v>0</v>
      </c>
      <c r="L39" s="10">
        <v>480</v>
      </c>
      <c r="M39" s="11">
        <v>0</v>
      </c>
      <c r="N39" s="10">
        <v>1053</v>
      </c>
      <c r="O39" s="11">
        <v>0</v>
      </c>
      <c r="P39" s="10" t="s">
        <v>13</v>
      </c>
      <c r="Q39" s="11" t="s">
        <v>13</v>
      </c>
      <c r="R39" s="10" t="s">
        <v>13</v>
      </c>
      <c r="S39" s="11" t="s">
        <v>13</v>
      </c>
    </row>
    <row r="40" spans="1:19" x14ac:dyDescent="0.2">
      <c r="A40" s="9" t="s">
        <v>88</v>
      </c>
      <c r="B40" s="10" t="s">
        <v>13</v>
      </c>
      <c r="C40" s="11" t="s">
        <v>13</v>
      </c>
      <c r="D40" s="10">
        <v>1193</v>
      </c>
      <c r="E40" s="11">
        <v>0</v>
      </c>
      <c r="F40" s="10">
        <v>1322</v>
      </c>
      <c r="G40" s="11">
        <v>0</v>
      </c>
      <c r="H40" s="10" t="s">
        <v>13</v>
      </c>
      <c r="I40" s="11" t="s">
        <v>13</v>
      </c>
      <c r="J40" s="10">
        <v>1403</v>
      </c>
      <c r="K40" s="11">
        <v>0</v>
      </c>
      <c r="L40" s="10" t="s">
        <v>13</v>
      </c>
      <c r="M40" s="11" t="s">
        <v>13</v>
      </c>
      <c r="N40" s="10">
        <v>5143</v>
      </c>
      <c r="O40" s="11">
        <v>0</v>
      </c>
      <c r="P40" s="10" t="s">
        <v>13</v>
      </c>
      <c r="Q40" s="11" t="s">
        <v>13</v>
      </c>
      <c r="R40" s="10" t="s">
        <v>13</v>
      </c>
      <c r="S40" s="11" t="s">
        <v>13</v>
      </c>
    </row>
    <row r="41" spans="1:19" x14ac:dyDescent="0.2">
      <c r="A41" s="9" t="s">
        <v>89</v>
      </c>
      <c r="B41" s="10">
        <v>1683</v>
      </c>
      <c r="C41" s="11">
        <v>0</v>
      </c>
      <c r="D41" s="10">
        <v>483</v>
      </c>
      <c r="E41" s="11">
        <v>0</v>
      </c>
      <c r="F41" s="10">
        <v>5307</v>
      </c>
      <c r="G41" s="11">
        <v>0</v>
      </c>
      <c r="H41" s="10">
        <v>2005</v>
      </c>
      <c r="I41" s="11">
        <v>0</v>
      </c>
      <c r="J41" s="10">
        <v>317</v>
      </c>
      <c r="K41" s="11">
        <v>0</v>
      </c>
      <c r="L41" s="10">
        <v>501</v>
      </c>
      <c r="M41" s="11">
        <v>0</v>
      </c>
      <c r="N41" s="10">
        <v>500</v>
      </c>
      <c r="O41" s="11">
        <v>0</v>
      </c>
      <c r="P41" s="10">
        <v>1849</v>
      </c>
      <c r="Q41" s="11">
        <v>0</v>
      </c>
      <c r="R41" s="10">
        <v>22207</v>
      </c>
      <c r="S41" s="11">
        <v>1</v>
      </c>
    </row>
    <row r="42" spans="1:19" x14ac:dyDescent="0.2">
      <c r="A42" s="9" t="s">
        <v>90</v>
      </c>
      <c r="B42" s="10">
        <v>877</v>
      </c>
      <c r="C42" s="11">
        <v>0</v>
      </c>
      <c r="D42" s="10" t="s">
        <v>13</v>
      </c>
      <c r="E42" s="11" t="s">
        <v>13</v>
      </c>
      <c r="F42" s="10" t="s">
        <v>13</v>
      </c>
      <c r="G42" s="11" t="s">
        <v>13</v>
      </c>
      <c r="H42" s="10" t="s">
        <v>13</v>
      </c>
      <c r="I42" s="11" t="s">
        <v>13</v>
      </c>
      <c r="J42" s="10" t="s">
        <v>13</v>
      </c>
      <c r="K42" s="11" t="s">
        <v>13</v>
      </c>
      <c r="L42" s="10" t="s">
        <v>13</v>
      </c>
      <c r="M42" s="11" t="s">
        <v>13</v>
      </c>
      <c r="N42" s="10" t="s">
        <v>13</v>
      </c>
      <c r="O42" s="11" t="s">
        <v>13</v>
      </c>
      <c r="P42" s="10" t="s">
        <v>13</v>
      </c>
      <c r="Q42" s="11" t="s">
        <v>13</v>
      </c>
      <c r="R42" s="10" t="s">
        <v>13</v>
      </c>
      <c r="S42" s="11" t="s">
        <v>13</v>
      </c>
    </row>
    <row r="43" spans="1:19" x14ac:dyDescent="0.2">
      <c r="A43" s="9" t="s">
        <v>91</v>
      </c>
      <c r="B43" s="10">
        <v>1343</v>
      </c>
      <c r="C43" s="11">
        <v>0</v>
      </c>
      <c r="D43" s="10">
        <v>1537</v>
      </c>
      <c r="E43" s="11">
        <v>0</v>
      </c>
      <c r="F43" s="10">
        <v>34250</v>
      </c>
      <c r="G43" s="11">
        <v>1</v>
      </c>
      <c r="H43" s="10">
        <v>633771</v>
      </c>
      <c r="I43" s="11">
        <v>15</v>
      </c>
      <c r="J43" s="10">
        <v>890</v>
      </c>
      <c r="K43" s="11">
        <v>0</v>
      </c>
      <c r="L43" s="10">
        <v>5352</v>
      </c>
      <c r="M43" s="11">
        <v>0</v>
      </c>
      <c r="N43" s="10">
        <v>1335</v>
      </c>
      <c r="O43" s="11">
        <v>0</v>
      </c>
      <c r="P43" s="10">
        <v>303</v>
      </c>
      <c r="Q43" s="11">
        <v>0</v>
      </c>
      <c r="R43" s="10">
        <v>824</v>
      </c>
      <c r="S43" s="11">
        <v>0</v>
      </c>
    </row>
    <row r="44" spans="1:19" x14ac:dyDescent="0.2">
      <c r="A44" s="9" t="s">
        <v>92</v>
      </c>
      <c r="B44" s="10" t="s">
        <v>13</v>
      </c>
      <c r="C44" s="11" t="s">
        <v>13</v>
      </c>
      <c r="D44" s="10" t="s">
        <v>13</v>
      </c>
      <c r="E44" s="11" t="s">
        <v>13</v>
      </c>
      <c r="F44" s="10" t="s">
        <v>13</v>
      </c>
      <c r="G44" s="11" t="s">
        <v>13</v>
      </c>
      <c r="H44" s="10">
        <v>3626</v>
      </c>
      <c r="I44" s="11">
        <v>0</v>
      </c>
      <c r="J44" s="10" t="s">
        <v>13</v>
      </c>
      <c r="K44" s="11" t="s">
        <v>13</v>
      </c>
      <c r="L44" s="10" t="s">
        <v>13</v>
      </c>
      <c r="M44" s="11" t="s">
        <v>13</v>
      </c>
      <c r="N44" s="10" t="s">
        <v>13</v>
      </c>
      <c r="O44" s="11" t="s">
        <v>13</v>
      </c>
      <c r="P44" s="10" t="s">
        <v>13</v>
      </c>
      <c r="Q44" s="11" t="s">
        <v>13</v>
      </c>
      <c r="R44" s="10" t="s">
        <v>13</v>
      </c>
      <c r="S44" s="11" t="s">
        <v>13</v>
      </c>
    </row>
    <row r="45" spans="1:19" x14ac:dyDescent="0.2">
      <c r="A45" s="9" t="s">
        <v>93</v>
      </c>
      <c r="B45" s="10">
        <v>976</v>
      </c>
      <c r="C45" s="11">
        <v>0</v>
      </c>
      <c r="D45" s="10" t="s">
        <v>13</v>
      </c>
      <c r="E45" s="11" t="s">
        <v>13</v>
      </c>
      <c r="F45" s="10" t="s">
        <v>13</v>
      </c>
      <c r="G45" s="11" t="s">
        <v>13</v>
      </c>
      <c r="H45" s="10" t="s">
        <v>13</v>
      </c>
      <c r="I45" s="11" t="s">
        <v>13</v>
      </c>
      <c r="J45" s="10" t="s">
        <v>13</v>
      </c>
      <c r="K45" s="11" t="s">
        <v>13</v>
      </c>
      <c r="L45" s="10" t="s">
        <v>13</v>
      </c>
      <c r="M45" s="11" t="s">
        <v>13</v>
      </c>
      <c r="N45" s="10" t="s">
        <v>13</v>
      </c>
      <c r="O45" s="11" t="s">
        <v>13</v>
      </c>
      <c r="P45" s="10" t="s">
        <v>13</v>
      </c>
      <c r="Q45" s="11" t="s">
        <v>13</v>
      </c>
      <c r="R45" s="10" t="s">
        <v>13</v>
      </c>
      <c r="S45" s="11" t="s">
        <v>13</v>
      </c>
    </row>
    <row r="46" spans="1:19" x14ac:dyDescent="0.2">
      <c r="A46" s="9" t="s">
        <v>94</v>
      </c>
      <c r="B46" s="10" t="s">
        <v>13</v>
      </c>
      <c r="C46" s="11" t="s">
        <v>13</v>
      </c>
      <c r="D46" s="10" t="s">
        <v>13</v>
      </c>
      <c r="E46" s="11" t="s">
        <v>13</v>
      </c>
      <c r="F46" s="10" t="s">
        <v>13</v>
      </c>
      <c r="G46" s="11" t="s">
        <v>13</v>
      </c>
      <c r="H46" s="10" t="s">
        <v>13</v>
      </c>
      <c r="I46" s="11" t="s">
        <v>13</v>
      </c>
      <c r="J46" s="10" t="s">
        <v>13</v>
      </c>
      <c r="K46" s="11" t="s">
        <v>13</v>
      </c>
      <c r="L46" s="10" t="s">
        <v>13</v>
      </c>
      <c r="M46" s="11" t="s">
        <v>13</v>
      </c>
      <c r="N46" s="10" t="s">
        <v>13</v>
      </c>
      <c r="O46" s="11" t="s">
        <v>13</v>
      </c>
      <c r="P46" s="10" t="s">
        <v>13</v>
      </c>
      <c r="Q46" s="11" t="s">
        <v>13</v>
      </c>
      <c r="R46" s="10">
        <v>1865</v>
      </c>
      <c r="S46" s="11">
        <v>0</v>
      </c>
    </row>
    <row r="47" spans="1:19" x14ac:dyDescent="0.2">
      <c r="A47" s="9" t="s">
        <v>95</v>
      </c>
      <c r="B47" s="10" t="s">
        <v>13</v>
      </c>
      <c r="C47" s="11" t="s">
        <v>13</v>
      </c>
      <c r="D47" s="10" t="s">
        <v>13</v>
      </c>
      <c r="E47" s="11" t="s">
        <v>13</v>
      </c>
      <c r="F47" s="10" t="s">
        <v>13</v>
      </c>
      <c r="G47" s="11" t="s">
        <v>13</v>
      </c>
      <c r="H47" s="10" t="s">
        <v>13</v>
      </c>
      <c r="I47" s="11" t="s">
        <v>13</v>
      </c>
      <c r="J47" s="10" t="s">
        <v>13</v>
      </c>
      <c r="K47" s="11" t="s">
        <v>13</v>
      </c>
      <c r="L47" s="10" t="s">
        <v>13</v>
      </c>
      <c r="M47" s="11" t="s">
        <v>13</v>
      </c>
      <c r="N47" s="10" t="s">
        <v>13</v>
      </c>
      <c r="O47" s="11" t="s">
        <v>13</v>
      </c>
      <c r="P47" s="10" t="s">
        <v>13</v>
      </c>
      <c r="Q47" s="11" t="s">
        <v>13</v>
      </c>
      <c r="R47" s="10">
        <v>46770</v>
      </c>
      <c r="S47" s="11">
        <v>1</v>
      </c>
    </row>
    <row r="48" spans="1:19" x14ac:dyDescent="0.2">
      <c r="A48" s="9" t="s">
        <v>96</v>
      </c>
      <c r="B48" s="10" t="s">
        <v>13</v>
      </c>
      <c r="C48" s="11" t="s">
        <v>13</v>
      </c>
      <c r="D48" s="10">
        <v>241</v>
      </c>
      <c r="E48" s="11">
        <v>0</v>
      </c>
      <c r="F48" s="10">
        <v>1248</v>
      </c>
      <c r="G48" s="11">
        <v>0</v>
      </c>
      <c r="H48" s="10">
        <v>19548</v>
      </c>
      <c r="I48" s="11">
        <v>1</v>
      </c>
      <c r="J48" s="10" t="s">
        <v>13</v>
      </c>
      <c r="K48" s="11" t="s">
        <v>13</v>
      </c>
      <c r="L48" s="10">
        <v>443</v>
      </c>
      <c r="M48" s="11">
        <v>0</v>
      </c>
      <c r="N48" s="10" t="s">
        <v>13</v>
      </c>
      <c r="O48" s="11" t="s">
        <v>13</v>
      </c>
      <c r="P48" s="10" t="s">
        <v>13</v>
      </c>
      <c r="Q48" s="11" t="s">
        <v>13</v>
      </c>
      <c r="R48" s="10" t="s">
        <v>13</v>
      </c>
      <c r="S48" s="11" t="s">
        <v>13</v>
      </c>
    </row>
    <row r="49" spans="1:19" x14ac:dyDescent="0.2">
      <c r="A49" s="9" t="s">
        <v>97</v>
      </c>
      <c r="B49" s="10" t="s">
        <v>13</v>
      </c>
      <c r="C49" s="11" t="s">
        <v>13</v>
      </c>
      <c r="D49" s="10" t="s">
        <v>13</v>
      </c>
      <c r="E49" s="11" t="s">
        <v>13</v>
      </c>
      <c r="F49" s="10" t="s">
        <v>13</v>
      </c>
      <c r="G49" s="11" t="s">
        <v>13</v>
      </c>
      <c r="H49" s="10" t="s">
        <v>13</v>
      </c>
      <c r="I49" s="11" t="s">
        <v>13</v>
      </c>
      <c r="J49" s="10">
        <v>439</v>
      </c>
      <c r="K49" s="11">
        <v>0</v>
      </c>
      <c r="L49" s="10" t="s">
        <v>13</v>
      </c>
      <c r="M49" s="11" t="s">
        <v>13</v>
      </c>
      <c r="N49" s="10" t="s">
        <v>13</v>
      </c>
      <c r="O49" s="11" t="s">
        <v>13</v>
      </c>
      <c r="P49" s="10" t="s">
        <v>13</v>
      </c>
      <c r="Q49" s="11" t="s">
        <v>13</v>
      </c>
      <c r="R49" s="10" t="s">
        <v>13</v>
      </c>
      <c r="S49" s="11" t="s">
        <v>13</v>
      </c>
    </row>
    <row r="50" spans="1:19" x14ac:dyDescent="0.2">
      <c r="A50" s="9" t="s">
        <v>98</v>
      </c>
      <c r="B50" s="10" t="s">
        <v>13</v>
      </c>
      <c r="C50" s="11" t="s">
        <v>13</v>
      </c>
      <c r="D50" s="10" t="s">
        <v>13</v>
      </c>
      <c r="E50" s="11" t="s">
        <v>13</v>
      </c>
      <c r="F50" s="10" t="s">
        <v>13</v>
      </c>
      <c r="G50" s="11" t="s">
        <v>13</v>
      </c>
      <c r="H50" s="10" t="s">
        <v>13</v>
      </c>
      <c r="I50" s="11" t="s">
        <v>13</v>
      </c>
      <c r="J50" s="10" t="s">
        <v>13</v>
      </c>
      <c r="K50" s="11" t="s">
        <v>13</v>
      </c>
      <c r="L50" s="10" t="s">
        <v>13</v>
      </c>
      <c r="M50" s="11" t="s">
        <v>13</v>
      </c>
      <c r="N50" s="10" t="s">
        <v>13</v>
      </c>
      <c r="O50" s="11" t="s">
        <v>13</v>
      </c>
      <c r="P50" s="10">
        <v>6547</v>
      </c>
      <c r="Q50" s="11">
        <v>0</v>
      </c>
      <c r="R50" s="10" t="s">
        <v>13</v>
      </c>
      <c r="S50" s="11" t="s">
        <v>13</v>
      </c>
    </row>
    <row r="51" spans="1:19" x14ac:dyDescent="0.2">
      <c r="A51" s="9" t="s">
        <v>99</v>
      </c>
      <c r="B51" s="10" t="s">
        <v>13</v>
      </c>
      <c r="C51" s="11" t="s">
        <v>13</v>
      </c>
      <c r="D51" s="10" t="s">
        <v>13</v>
      </c>
      <c r="E51" s="11" t="s">
        <v>13</v>
      </c>
      <c r="F51" s="10">
        <v>2664</v>
      </c>
      <c r="G51" s="11">
        <v>0</v>
      </c>
      <c r="H51" s="10" t="s">
        <v>13</v>
      </c>
      <c r="I51" s="11" t="s">
        <v>13</v>
      </c>
      <c r="J51" s="10">
        <v>736</v>
      </c>
      <c r="K51" s="11">
        <v>0</v>
      </c>
      <c r="L51" s="10" t="s">
        <v>13</v>
      </c>
      <c r="M51" s="11" t="s">
        <v>13</v>
      </c>
      <c r="N51" s="10" t="s">
        <v>13</v>
      </c>
      <c r="O51" s="11" t="s">
        <v>13</v>
      </c>
      <c r="P51" s="10" t="s">
        <v>13</v>
      </c>
      <c r="Q51" s="11" t="s">
        <v>13</v>
      </c>
      <c r="R51" s="10">
        <v>456</v>
      </c>
      <c r="S51" s="11">
        <v>0</v>
      </c>
    </row>
    <row r="52" spans="1:19" x14ac:dyDescent="0.2">
      <c r="A52" s="9" t="s">
        <v>100</v>
      </c>
      <c r="B52" s="10">
        <v>9168</v>
      </c>
      <c r="C52" s="11">
        <v>0</v>
      </c>
      <c r="D52" s="10">
        <v>1970</v>
      </c>
      <c r="E52" s="11">
        <v>0</v>
      </c>
      <c r="F52" s="10">
        <v>11228</v>
      </c>
      <c r="G52" s="11">
        <v>0</v>
      </c>
      <c r="H52" s="10">
        <v>3817</v>
      </c>
      <c r="I52" s="11">
        <v>0</v>
      </c>
      <c r="J52" s="10">
        <v>3332</v>
      </c>
      <c r="K52" s="11">
        <v>0</v>
      </c>
      <c r="L52" s="10">
        <v>1811</v>
      </c>
      <c r="M52" s="11">
        <v>0</v>
      </c>
      <c r="N52" s="10">
        <v>1330</v>
      </c>
      <c r="O52" s="11">
        <v>0</v>
      </c>
      <c r="P52" s="10">
        <v>701</v>
      </c>
      <c r="Q52" s="11">
        <v>0</v>
      </c>
      <c r="R52" s="10">
        <v>6151</v>
      </c>
      <c r="S52" s="11">
        <v>0</v>
      </c>
    </row>
    <row r="53" spans="1:19" x14ac:dyDescent="0.2">
      <c r="A53" s="9" t="s">
        <v>101</v>
      </c>
      <c r="B53" s="10">
        <v>41355</v>
      </c>
      <c r="C53" s="11">
        <v>2</v>
      </c>
      <c r="D53" s="10">
        <v>11730</v>
      </c>
      <c r="E53" s="11">
        <v>0</v>
      </c>
      <c r="F53" s="10">
        <v>79962</v>
      </c>
      <c r="G53" s="11">
        <v>2</v>
      </c>
      <c r="H53" s="10">
        <v>7843</v>
      </c>
      <c r="I53" s="11">
        <v>0</v>
      </c>
      <c r="J53" s="10">
        <v>2272</v>
      </c>
      <c r="K53" s="11">
        <v>0</v>
      </c>
      <c r="L53" s="10">
        <v>2911</v>
      </c>
      <c r="M53" s="11">
        <v>0</v>
      </c>
      <c r="N53" s="10">
        <v>8040</v>
      </c>
      <c r="O53" s="11">
        <v>0</v>
      </c>
      <c r="P53" s="10">
        <v>34180</v>
      </c>
      <c r="Q53" s="11">
        <v>3</v>
      </c>
      <c r="R53" s="10">
        <v>153607</v>
      </c>
      <c r="S53" s="11">
        <v>3</v>
      </c>
    </row>
    <row r="54" spans="1:19" x14ac:dyDescent="0.2">
      <c r="A54" s="9" t="s">
        <v>102</v>
      </c>
      <c r="B54" s="10" t="s">
        <v>13</v>
      </c>
      <c r="C54" s="11" t="s">
        <v>13</v>
      </c>
      <c r="D54" s="10" t="s">
        <v>13</v>
      </c>
      <c r="E54" s="11" t="s">
        <v>13</v>
      </c>
      <c r="F54" s="10" t="s">
        <v>13</v>
      </c>
      <c r="G54" s="11" t="s">
        <v>13</v>
      </c>
      <c r="H54" s="10">
        <v>3162</v>
      </c>
      <c r="I54" s="11">
        <v>0</v>
      </c>
      <c r="J54" s="10" t="s">
        <v>13</v>
      </c>
      <c r="K54" s="11" t="s">
        <v>13</v>
      </c>
      <c r="L54" s="10" t="s">
        <v>13</v>
      </c>
      <c r="M54" s="11" t="s">
        <v>13</v>
      </c>
      <c r="N54" s="10" t="s">
        <v>13</v>
      </c>
      <c r="O54" s="11" t="s">
        <v>13</v>
      </c>
      <c r="P54" s="10" t="s">
        <v>13</v>
      </c>
      <c r="Q54" s="11" t="s">
        <v>13</v>
      </c>
      <c r="R54" s="10" t="s">
        <v>13</v>
      </c>
      <c r="S54" s="11" t="s">
        <v>13</v>
      </c>
    </row>
    <row r="55" spans="1:19" x14ac:dyDescent="0.2">
      <c r="A55" s="9" t="s">
        <v>103</v>
      </c>
      <c r="B55" s="10" t="s">
        <v>13</v>
      </c>
      <c r="C55" s="11" t="s">
        <v>13</v>
      </c>
      <c r="D55" s="10" t="s">
        <v>13</v>
      </c>
      <c r="E55" s="11" t="s">
        <v>13</v>
      </c>
      <c r="F55" s="10" t="s">
        <v>13</v>
      </c>
      <c r="G55" s="11" t="s">
        <v>13</v>
      </c>
      <c r="H55" s="10" t="s">
        <v>13</v>
      </c>
      <c r="I55" s="11" t="s">
        <v>13</v>
      </c>
      <c r="J55" s="10" t="s">
        <v>13</v>
      </c>
      <c r="K55" s="11" t="s">
        <v>13</v>
      </c>
      <c r="L55" s="10" t="s">
        <v>13</v>
      </c>
      <c r="M55" s="11" t="s">
        <v>13</v>
      </c>
      <c r="N55" s="10" t="s">
        <v>13</v>
      </c>
      <c r="O55" s="11" t="s">
        <v>13</v>
      </c>
      <c r="P55" s="10">
        <v>188</v>
      </c>
      <c r="Q55" s="11">
        <v>0</v>
      </c>
      <c r="R55" s="10">
        <v>5074</v>
      </c>
      <c r="S55" s="11">
        <v>0</v>
      </c>
    </row>
    <row r="56" spans="1:19" x14ac:dyDescent="0.2">
      <c r="A56" s="9" t="s">
        <v>104</v>
      </c>
      <c r="B56" s="10" t="s">
        <v>13</v>
      </c>
      <c r="C56" s="11" t="s">
        <v>13</v>
      </c>
      <c r="D56" s="10" t="s">
        <v>13</v>
      </c>
      <c r="E56" s="11" t="s">
        <v>13</v>
      </c>
      <c r="F56" s="10" t="s">
        <v>13</v>
      </c>
      <c r="G56" s="11" t="s">
        <v>13</v>
      </c>
      <c r="H56" s="10" t="s">
        <v>13</v>
      </c>
      <c r="I56" s="11" t="s">
        <v>13</v>
      </c>
      <c r="J56" s="10" t="s">
        <v>13</v>
      </c>
      <c r="K56" s="11" t="s">
        <v>13</v>
      </c>
      <c r="L56" s="10" t="s">
        <v>13</v>
      </c>
      <c r="M56" s="11" t="s">
        <v>13</v>
      </c>
      <c r="N56" s="10" t="s">
        <v>13</v>
      </c>
      <c r="O56" s="11" t="s">
        <v>13</v>
      </c>
      <c r="P56" s="10" t="s">
        <v>13</v>
      </c>
      <c r="Q56" s="11" t="s">
        <v>13</v>
      </c>
      <c r="R56" s="10">
        <v>5110</v>
      </c>
      <c r="S56" s="11">
        <v>0</v>
      </c>
    </row>
    <row r="57" spans="1:19" x14ac:dyDescent="0.2">
      <c r="A57" s="9" t="s">
        <v>105</v>
      </c>
      <c r="B57" s="10">
        <v>5167</v>
      </c>
      <c r="C57" s="11">
        <v>0</v>
      </c>
      <c r="D57" s="10">
        <v>2348</v>
      </c>
      <c r="E57" s="11">
        <v>0</v>
      </c>
      <c r="F57" s="10">
        <v>38507</v>
      </c>
      <c r="G57" s="11">
        <v>1</v>
      </c>
      <c r="H57" s="10">
        <v>3898</v>
      </c>
      <c r="I57" s="11">
        <v>0</v>
      </c>
      <c r="J57" s="10">
        <v>2123</v>
      </c>
      <c r="K57" s="11">
        <v>0</v>
      </c>
      <c r="L57" s="10">
        <v>2189</v>
      </c>
      <c r="M57" s="11">
        <v>0</v>
      </c>
      <c r="N57" s="10">
        <v>3189</v>
      </c>
      <c r="O57" s="11">
        <v>0</v>
      </c>
      <c r="P57" s="10">
        <v>627</v>
      </c>
      <c r="Q57" s="11">
        <v>0</v>
      </c>
      <c r="R57" s="10">
        <v>9954</v>
      </c>
      <c r="S57" s="11">
        <v>0</v>
      </c>
    </row>
    <row r="58" spans="1:19" x14ac:dyDescent="0.2">
      <c r="A58" s="9" t="s">
        <v>106</v>
      </c>
      <c r="B58" s="10" t="s">
        <v>13</v>
      </c>
      <c r="C58" s="11" t="s">
        <v>13</v>
      </c>
      <c r="D58" s="10" t="s">
        <v>13</v>
      </c>
      <c r="E58" s="11" t="s">
        <v>13</v>
      </c>
      <c r="F58" s="10" t="s">
        <v>13</v>
      </c>
      <c r="G58" s="11" t="s">
        <v>13</v>
      </c>
      <c r="H58" s="10" t="s">
        <v>13</v>
      </c>
      <c r="I58" s="11" t="s">
        <v>13</v>
      </c>
      <c r="J58" s="10" t="s">
        <v>13</v>
      </c>
      <c r="K58" s="11" t="s">
        <v>13</v>
      </c>
      <c r="L58" s="10">
        <v>793</v>
      </c>
      <c r="M58" s="11">
        <v>0</v>
      </c>
      <c r="N58" s="10" t="s">
        <v>13</v>
      </c>
      <c r="O58" s="11" t="s">
        <v>13</v>
      </c>
      <c r="P58" s="10" t="s">
        <v>13</v>
      </c>
      <c r="Q58" s="11" t="s">
        <v>13</v>
      </c>
      <c r="R58" s="10" t="s">
        <v>13</v>
      </c>
      <c r="S58" s="11" t="s">
        <v>13</v>
      </c>
    </row>
    <row r="59" spans="1:19" x14ac:dyDescent="0.2">
      <c r="A59" s="9" t="s">
        <v>107</v>
      </c>
      <c r="B59" s="10" t="s">
        <v>13</v>
      </c>
      <c r="C59" s="11" t="s">
        <v>13</v>
      </c>
      <c r="D59" s="10" t="s">
        <v>13</v>
      </c>
      <c r="E59" s="11" t="s">
        <v>13</v>
      </c>
      <c r="F59" s="10">
        <v>810</v>
      </c>
      <c r="G59" s="11">
        <v>0</v>
      </c>
      <c r="H59" s="10">
        <v>2731</v>
      </c>
      <c r="I59" s="11">
        <v>0</v>
      </c>
      <c r="J59" s="10" t="s">
        <v>13</v>
      </c>
      <c r="K59" s="11" t="s">
        <v>13</v>
      </c>
      <c r="L59" s="10" t="s">
        <v>13</v>
      </c>
      <c r="M59" s="11" t="s">
        <v>13</v>
      </c>
      <c r="N59" s="10">
        <v>485</v>
      </c>
      <c r="O59" s="11">
        <v>0</v>
      </c>
      <c r="P59" s="10" t="s">
        <v>13</v>
      </c>
      <c r="Q59" s="11" t="s">
        <v>13</v>
      </c>
      <c r="R59" s="10">
        <v>998</v>
      </c>
      <c r="S59" s="11">
        <v>0</v>
      </c>
    </row>
    <row r="60" spans="1:19" x14ac:dyDescent="0.2">
      <c r="A60" s="9" t="s">
        <v>108</v>
      </c>
      <c r="B60" s="10" t="s">
        <v>13</v>
      </c>
      <c r="C60" s="11" t="s">
        <v>13</v>
      </c>
      <c r="D60" s="10" t="s">
        <v>13</v>
      </c>
      <c r="E60" s="11" t="s">
        <v>13</v>
      </c>
      <c r="F60" s="10" t="s">
        <v>13</v>
      </c>
      <c r="G60" s="11" t="s">
        <v>13</v>
      </c>
      <c r="H60" s="10" t="s">
        <v>13</v>
      </c>
      <c r="I60" s="11" t="s">
        <v>13</v>
      </c>
      <c r="J60" s="10">
        <v>1300</v>
      </c>
      <c r="K60" s="11">
        <v>0</v>
      </c>
      <c r="L60" s="10" t="s">
        <v>13</v>
      </c>
      <c r="M60" s="11" t="s">
        <v>13</v>
      </c>
      <c r="N60" s="10" t="s">
        <v>13</v>
      </c>
      <c r="O60" s="11" t="s">
        <v>13</v>
      </c>
      <c r="P60" s="10" t="s">
        <v>13</v>
      </c>
      <c r="Q60" s="11" t="s">
        <v>13</v>
      </c>
      <c r="R60" s="10" t="s">
        <v>13</v>
      </c>
      <c r="S60" s="11" t="s">
        <v>13</v>
      </c>
    </row>
    <row r="61" spans="1:19" x14ac:dyDescent="0.2">
      <c r="A61" s="9" t="s">
        <v>109</v>
      </c>
      <c r="B61" s="10" t="s">
        <v>13</v>
      </c>
      <c r="C61" s="11" t="s">
        <v>13</v>
      </c>
      <c r="D61" s="10" t="s">
        <v>13</v>
      </c>
      <c r="E61" s="11" t="s">
        <v>13</v>
      </c>
      <c r="F61" s="10" t="s">
        <v>13</v>
      </c>
      <c r="G61" s="11" t="s">
        <v>13</v>
      </c>
      <c r="H61" s="10" t="s">
        <v>13</v>
      </c>
      <c r="I61" s="11" t="s">
        <v>13</v>
      </c>
      <c r="J61" s="10">
        <v>1242</v>
      </c>
      <c r="K61" s="11">
        <v>0</v>
      </c>
      <c r="L61" s="10" t="s">
        <v>13</v>
      </c>
      <c r="M61" s="11" t="s">
        <v>13</v>
      </c>
      <c r="N61" s="10" t="s">
        <v>13</v>
      </c>
      <c r="O61" s="11" t="s">
        <v>13</v>
      </c>
      <c r="P61" s="10" t="s">
        <v>13</v>
      </c>
      <c r="Q61" s="11" t="s">
        <v>13</v>
      </c>
      <c r="R61" s="10" t="s">
        <v>13</v>
      </c>
      <c r="S61" s="11" t="s">
        <v>13</v>
      </c>
    </row>
    <row r="62" spans="1:19" x14ac:dyDescent="0.2">
      <c r="A62" s="9" t="s">
        <v>110</v>
      </c>
      <c r="B62" s="10" t="s">
        <v>13</v>
      </c>
      <c r="C62" s="11" t="s">
        <v>13</v>
      </c>
      <c r="D62" s="10" t="s">
        <v>13</v>
      </c>
      <c r="E62" s="11" t="s">
        <v>13</v>
      </c>
      <c r="F62" s="10">
        <v>2745</v>
      </c>
      <c r="G62" s="11">
        <v>0</v>
      </c>
      <c r="H62" s="10" t="s">
        <v>13</v>
      </c>
      <c r="I62" s="11" t="s">
        <v>13</v>
      </c>
      <c r="J62" s="10">
        <v>686</v>
      </c>
      <c r="K62" s="11">
        <v>0</v>
      </c>
      <c r="L62" s="10" t="s">
        <v>13</v>
      </c>
      <c r="M62" s="11" t="s">
        <v>13</v>
      </c>
      <c r="N62" s="10" t="s">
        <v>13</v>
      </c>
      <c r="O62" s="11" t="s">
        <v>13</v>
      </c>
      <c r="P62" s="10" t="s">
        <v>13</v>
      </c>
      <c r="Q62" s="11" t="s">
        <v>13</v>
      </c>
      <c r="R62" s="10" t="s">
        <v>13</v>
      </c>
      <c r="S62" s="11" t="s">
        <v>13</v>
      </c>
    </row>
    <row r="63" spans="1:19" x14ac:dyDescent="0.2">
      <c r="A63" s="9" t="s">
        <v>111</v>
      </c>
      <c r="B63" s="10" t="s">
        <v>13</v>
      </c>
      <c r="C63" s="11" t="s">
        <v>13</v>
      </c>
      <c r="D63" s="10" t="s">
        <v>13</v>
      </c>
      <c r="E63" s="11" t="s">
        <v>13</v>
      </c>
      <c r="F63" s="10" t="s">
        <v>13</v>
      </c>
      <c r="G63" s="11" t="s">
        <v>13</v>
      </c>
      <c r="H63" s="10" t="s">
        <v>13</v>
      </c>
      <c r="I63" s="11" t="s">
        <v>13</v>
      </c>
      <c r="J63" s="10" t="s">
        <v>13</v>
      </c>
      <c r="K63" s="11" t="s">
        <v>13</v>
      </c>
      <c r="L63" s="10" t="s">
        <v>13</v>
      </c>
      <c r="M63" s="11" t="s">
        <v>13</v>
      </c>
      <c r="N63" s="10" t="s">
        <v>13</v>
      </c>
      <c r="O63" s="11" t="s">
        <v>13</v>
      </c>
      <c r="P63" s="10">
        <v>177</v>
      </c>
      <c r="Q63" s="11">
        <v>0</v>
      </c>
      <c r="R63" s="10" t="s">
        <v>13</v>
      </c>
      <c r="S63" s="11" t="s">
        <v>13</v>
      </c>
    </row>
    <row r="64" spans="1:19" x14ac:dyDescent="0.2">
      <c r="A64" s="9" t="s">
        <v>112</v>
      </c>
      <c r="B64" s="10" t="s">
        <v>13</v>
      </c>
      <c r="C64" s="11" t="s">
        <v>13</v>
      </c>
      <c r="D64" s="10" t="s">
        <v>13</v>
      </c>
      <c r="E64" s="11" t="s">
        <v>13</v>
      </c>
      <c r="F64" s="10" t="s">
        <v>13</v>
      </c>
      <c r="G64" s="11" t="s">
        <v>13</v>
      </c>
      <c r="H64" s="10" t="s">
        <v>13</v>
      </c>
      <c r="I64" s="11" t="s">
        <v>13</v>
      </c>
      <c r="J64" s="10" t="s">
        <v>13</v>
      </c>
      <c r="K64" s="11" t="s">
        <v>13</v>
      </c>
      <c r="L64" s="10" t="s">
        <v>13</v>
      </c>
      <c r="M64" s="11" t="s">
        <v>13</v>
      </c>
      <c r="N64" s="10" t="s">
        <v>13</v>
      </c>
      <c r="O64" s="11" t="s">
        <v>13</v>
      </c>
      <c r="P64" s="10">
        <v>138</v>
      </c>
      <c r="Q64" s="11">
        <v>0</v>
      </c>
      <c r="R64" s="10" t="s">
        <v>13</v>
      </c>
      <c r="S64" s="11" t="s">
        <v>13</v>
      </c>
    </row>
    <row r="65" spans="1:19" x14ac:dyDescent="0.2">
      <c r="A65" s="9" t="s">
        <v>113</v>
      </c>
      <c r="B65" s="10">
        <v>25904</v>
      </c>
      <c r="C65" s="11">
        <v>1</v>
      </c>
      <c r="D65" s="10">
        <v>15985</v>
      </c>
      <c r="E65" s="11">
        <v>1</v>
      </c>
      <c r="F65" s="10">
        <v>384976</v>
      </c>
      <c r="G65" s="11">
        <v>8</v>
      </c>
      <c r="H65" s="10">
        <v>1590813</v>
      </c>
      <c r="I65" s="11">
        <v>37</v>
      </c>
      <c r="J65" s="10">
        <v>12027</v>
      </c>
      <c r="K65" s="11">
        <v>1</v>
      </c>
      <c r="L65" s="10">
        <v>193995</v>
      </c>
      <c r="M65" s="11">
        <v>9</v>
      </c>
      <c r="N65" s="10">
        <v>18198</v>
      </c>
      <c r="O65" s="11">
        <v>1</v>
      </c>
      <c r="P65" s="10">
        <v>3111</v>
      </c>
      <c r="Q65" s="11">
        <v>0</v>
      </c>
      <c r="R65" s="10">
        <v>11263</v>
      </c>
      <c r="S65" s="11">
        <v>0</v>
      </c>
    </row>
    <row r="66" spans="1:19" x14ac:dyDescent="0.2">
      <c r="A66" s="9" t="s">
        <v>114</v>
      </c>
      <c r="B66" s="10" t="s">
        <v>13</v>
      </c>
      <c r="C66" s="11" t="s">
        <v>13</v>
      </c>
      <c r="D66" s="10">
        <v>1408</v>
      </c>
      <c r="E66" s="11">
        <v>0</v>
      </c>
      <c r="F66" s="10">
        <v>9220</v>
      </c>
      <c r="G66" s="11">
        <v>0</v>
      </c>
      <c r="H66" s="10" t="s">
        <v>13</v>
      </c>
      <c r="I66" s="11" t="s">
        <v>13</v>
      </c>
      <c r="J66" s="10">
        <v>11653</v>
      </c>
      <c r="K66" s="11">
        <v>1</v>
      </c>
      <c r="L66" s="10">
        <v>5512</v>
      </c>
      <c r="M66" s="11">
        <v>0</v>
      </c>
      <c r="N66" s="10">
        <v>4779</v>
      </c>
      <c r="O66" s="11">
        <v>0</v>
      </c>
      <c r="P66" s="10" t="s">
        <v>13</v>
      </c>
      <c r="Q66" s="11" t="s">
        <v>13</v>
      </c>
      <c r="R66" s="10" t="s">
        <v>13</v>
      </c>
      <c r="S66" s="11" t="s">
        <v>13</v>
      </c>
    </row>
    <row r="67" spans="1:19" x14ac:dyDescent="0.2">
      <c r="A67" s="9" t="s">
        <v>115</v>
      </c>
      <c r="B67" s="10">
        <v>66572</v>
      </c>
      <c r="C67" s="11">
        <v>3</v>
      </c>
      <c r="D67" s="10">
        <v>986</v>
      </c>
      <c r="E67" s="11">
        <v>0</v>
      </c>
      <c r="F67" s="10">
        <v>7565</v>
      </c>
      <c r="G67" s="11">
        <v>0</v>
      </c>
      <c r="H67" s="10">
        <v>2565</v>
      </c>
      <c r="I67" s="11">
        <v>0</v>
      </c>
      <c r="J67" s="10">
        <v>905</v>
      </c>
      <c r="K67" s="11">
        <v>0</v>
      </c>
      <c r="L67" s="10">
        <v>916</v>
      </c>
      <c r="M67" s="11">
        <v>0</v>
      </c>
      <c r="N67" s="10">
        <v>2132</v>
      </c>
      <c r="O67" s="11">
        <v>0</v>
      </c>
      <c r="P67" s="10" t="s">
        <v>13</v>
      </c>
      <c r="Q67" s="11" t="s">
        <v>13</v>
      </c>
      <c r="R67" s="10">
        <v>5933</v>
      </c>
      <c r="S67" s="11">
        <v>0</v>
      </c>
    </row>
    <row r="68" spans="1:19" x14ac:dyDescent="0.2">
      <c r="A68" s="9" t="s">
        <v>116</v>
      </c>
      <c r="B68" s="10">
        <v>9321</v>
      </c>
      <c r="C68" s="11">
        <v>1</v>
      </c>
      <c r="D68" s="10">
        <v>24933</v>
      </c>
      <c r="E68" s="11">
        <v>1</v>
      </c>
      <c r="F68" s="10">
        <v>91557</v>
      </c>
      <c r="G68" s="11">
        <v>2</v>
      </c>
      <c r="H68" s="10">
        <v>5638</v>
      </c>
      <c r="I68" s="11">
        <v>0</v>
      </c>
      <c r="J68" s="10">
        <v>15393</v>
      </c>
      <c r="K68" s="11">
        <v>1</v>
      </c>
      <c r="L68" s="10">
        <v>17514</v>
      </c>
      <c r="M68" s="11">
        <v>1</v>
      </c>
      <c r="N68" s="10">
        <v>23003</v>
      </c>
      <c r="O68" s="11">
        <v>1</v>
      </c>
      <c r="P68" s="10">
        <v>7239</v>
      </c>
      <c r="Q68" s="11">
        <v>1</v>
      </c>
      <c r="R68" s="10">
        <v>28471</v>
      </c>
      <c r="S68" s="11">
        <v>1</v>
      </c>
    </row>
    <row r="69" spans="1:19" x14ac:dyDescent="0.2">
      <c r="A69" s="9" t="s">
        <v>117</v>
      </c>
      <c r="B69" s="10" t="s">
        <v>13</v>
      </c>
      <c r="C69" s="11" t="s">
        <v>13</v>
      </c>
      <c r="D69" s="10" t="s">
        <v>13</v>
      </c>
      <c r="E69" s="11" t="s">
        <v>13</v>
      </c>
      <c r="F69" s="10">
        <v>980</v>
      </c>
      <c r="G69" s="11">
        <v>0</v>
      </c>
      <c r="H69" s="10" t="s">
        <v>13</v>
      </c>
      <c r="I69" s="11" t="s">
        <v>13</v>
      </c>
      <c r="J69" s="10" t="s">
        <v>13</v>
      </c>
      <c r="K69" s="11" t="s">
        <v>13</v>
      </c>
      <c r="L69" s="10" t="s">
        <v>13</v>
      </c>
      <c r="M69" s="11" t="s">
        <v>13</v>
      </c>
      <c r="N69" s="10" t="s">
        <v>13</v>
      </c>
      <c r="O69" s="11" t="s">
        <v>13</v>
      </c>
      <c r="P69" s="10" t="s">
        <v>13</v>
      </c>
      <c r="Q69" s="11" t="s">
        <v>13</v>
      </c>
      <c r="R69" s="10" t="s">
        <v>13</v>
      </c>
      <c r="S69" s="11" t="s">
        <v>13</v>
      </c>
    </row>
    <row r="70" spans="1:19" x14ac:dyDescent="0.2">
      <c r="A70" s="12" t="s">
        <v>118</v>
      </c>
      <c r="B70" s="10" t="s">
        <v>13</v>
      </c>
      <c r="C70" s="11" t="s">
        <v>13</v>
      </c>
      <c r="D70" s="10" t="s">
        <v>13</v>
      </c>
      <c r="E70" s="11" t="s">
        <v>13</v>
      </c>
      <c r="F70" s="10">
        <v>503</v>
      </c>
      <c r="G70" s="11">
        <v>0</v>
      </c>
      <c r="H70" s="10" t="s">
        <v>13</v>
      </c>
      <c r="I70" s="11" t="s">
        <v>13</v>
      </c>
      <c r="J70" s="10" t="s">
        <v>13</v>
      </c>
      <c r="K70" s="11" t="s">
        <v>13</v>
      </c>
      <c r="L70" s="10" t="s">
        <v>13</v>
      </c>
      <c r="M70" s="11" t="s">
        <v>13</v>
      </c>
      <c r="N70" s="10" t="s">
        <v>13</v>
      </c>
      <c r="O70" s="11" t="s">
        <v>13</v>
      </c>
      <c r="P70" s="10" t="s">
        <v>13</v>
      </c>
      <c r="Q70" s="11" t="s">
        <v>13</v>
      </c>
      <c r="R70" s="10" t="s">
        <v>13</v>
      </c>
      <c r="S70" s="11" t="s">
        <v>13</v>
      </c>
    </row>
    <row r="71" spans="1:19" x14ac:dyDescent="0.2">
      <c r="A71" s="12" t="s">
        <v>119</v>
      </c>
      <c r="B71" s="10" t="s">
        <v>13</v>
      </c>
      <c r="C71" s="11" t="s">
        <v>13</v>
      </c>
      <c r="D71" s="10" t="s">
        <v>13</v>
      </c>
      <c r="E71" s="11" t="s">
        <v>13</v>
      </c>
      <c r="F71" s="10" t="s">
        <v>13</v>
      </c>
      <c r="G71" s="11" t="s">
        <v>13</v>
      </c>
      <c r="H71" s="10" t="s">
        <v>13</v>
      </c>
      <c r="I71" s="11" t="s">
        <v>13</v>
      </c>
      <c r="J71" s="10">
        <v>425</v>
      </c>
      <c r="K71" s="11">
        <v>0</v>
      </c>
      <c r="L71" s="10" t="s">
        <v>13</v>
      </c>
      <c r="M71" s="11" t="s">
        <v>13</v>
      </c>
      <c r="N71" s="10" t="s">
        <v>13</v>
      </c>
      <c r="O71" s="11" t="s">
        <v>13</v>
      </c>
      <c r="P71" s="10" t="s">
        <v>13</v>
      </c>
      <c r="Q71" s="11" t="s">
        <v>13</v>
      </c>
      <c r="R71" s="10" t="s">
        <v>13</v>
      </c>
      <c r="S71" s="11" t="s">
        <v>13</v>
      </c>
    </row>
    <row r="72" spans="1:19" x14ac:dyDescent="0.2">
      <c r="A72" s="12" t="s">
        <v>120</v>
      </c>
      <c r="B72" s="10" t="s">
        <v>13</v>
      </c>
      <c r="C72" s="11" t="s">
        <v>13</v>
      </c>
      <c r="D72" s="10" t="s">
        <v>13</v>
      </c>
      <c r="E72" s="11" t="s">
        <v>13</v>
      </c>
      <c r="F72" s="10" t="s">
        <v>13</v>
      </c>
      <c r="G72" s="11" t="s">
        <v>13</v>
      </c>
      <c r="H72" s="10" t="s">
        <v>13</v>
      </c>
      <c r="I72" s="11" t="s">
        <v>13</v>
      </c>
      <c r="J72" s="10">
        <v>277</v>
      </c>
      <c r="K72" s="11">
        <v>0</v>
      </c>
      <c r="L72" s="10" t="s">
        <v>13</v>
      </c>
      <c r="M72" s="11" t="s">
        <v>13</v>
      </c>
      <c r="N72" s="10" t="s">
        <v>13</v>
      </c>
      <c r="O72" s="11" t="s">
        <v>13</v>
      </c>
      <c r="P72" s="10" t="s">
        <v>13</v>
      </c>
      <c r="Q72" s="11" t="s">
        <v>13</v>
      </c>
      <c r="R72" s="10" t="s">
        <v>13</v>
      </c>
      <c r="S72" s="11" t="s">
        <v>13</v>
      </c>
    </row>
    <row r="73" spans="1:19" x14ac:dyDescent="0.2">
      <c r="A73" s="12" t="s">
        <v>121</v>
      </c>
      <c r="B73" s="10" t="s">
        <v>13</v>
      </c>
      <c r="C73" s="11" t="s">
        <v>13</v>
      </c>
      <c r="D73" s="10">
        <v>558</v>
      </c>
      <c r="E73" s="11">
        <v>0</v>
      </c>
      <c r="F73" s="10" t="s">
        <v>13</v>
      </c>
      <c r="G73" s="11" t="s">
        <v>13</v>
      </c>
      <c r="H73" s="10" t="s">
        <v>13</v>
      </c>
      <c r="I73" s="11" t="s">
        <v>13</v>
      </c>
      <c r="J73" s="10" t="s">
        <v>13</v>
      </c>
      <c r="K73" s="11" t="s">
        <v>13</v>
      </c>
      <c r="L73" s="10" t="s">
        <v>13</v>
      </c>
      <c r="M73" s="11" t="s">
        <v>13</v>
      </c>
      <c r="N73" s="10" t="s">
        <v>13</v>
      </c>
      <c r="O73" s="11" t="s">
        <v>13</v>
      </c>
      <c r="P73" s="10" t="s">
        <v>13</v>
      </c>
      <c r="Q73" s="11" t="s">
        <v>13</v>
      </c>
      <c r="R73" s="10" t="s">
        <v>13</v>
      </c>
      <c r="S73" s="11" t="s">
        <v>13</v>
      </c>
    </row>
    <row r="74" spans="1:19" x14ac:dyDescent="0.2">
      <c r="A74" s="12" t="s">
        <v>122</v>
      </c>
      <c r="B74" s="10" t="s">
        <v>13</v>
      </c>
      <c r="C74" s="11" t="s">
        <v>13</v>
      </c>
      <c r="D74" s="10" t="s">
        <v>13</v>
      </c>
      <c r="E74" s="11" t="s">
        <v>13</v>
      </c>
      <c r="F74" s="10" t="s">
        <v>13</v>
      </c>
      <c r="G74" s="11" t="s">
        <v>13</v>
      </c>
      <c r="H74" s="10">
        <v>12323</v>
      </c>
      <c r="I74" s="11">
        <v>0</v>
      </c>
      <c r="J74" s="10" t="s">
        <v>13</v>
      </c>
      <c r="K74" s="11" t="s">
        <v>13</v>
      </c>
      <c r="L74" s="10" t="s">
        <v>13</v>
      </c>
      <c r="M74" s="11" t="s">
        <v>13</v>
      </c>
      <c r="N74" s="10" t="s">
        <v>13</v>
      </c>
      <c r="O74" s="11" t="s">
        <v>13</v>
      </c>
      <c r="P74" s="10" t="s">
        <v>13</v>
      </c>
      <c r="Q74" s="11" t="s">
        <v>13</v>
      </c>
      <c r="R74" s="10" t="s">
        <v>13</v>
      </c>
      <c r="S74" s="11" t="s">
        <v>13</v>
      </c>
    </row>
    <row r="75" spans="1:19" x14ac:dyDescent="0.2">
      <c r="A75" s="12" t="s">
        <v>123</v>
      </c>
      <c r="B75" s="10" t="s">
        <v>13</v>
      </c>
      <c r="C75" s="11" t="s">
        <v>13</v>
      </c>
      <c r="D75" s="10" t="s">
        <v>13</v>
      </c>
      <c r="E75" s="11" t="s">
        <v>13</v>
      </c>
      <c r="F75" s="10">
        <v>650</v>
      </c>
      <c r="G75" s="11">
        <v>0</v>
      </c>
      <c r="H75" s="10" t="s">
        <v>13</v>
      </c>
      <c r="I75" s="11" t="s">
        <v>13</v>
      </c>
      <c r="J75" s="10" t="s">
        <v>13</v>
      </c>
      <c r="K75" s="11" t="s">
        <v>13</v>
      </c>
      <c r="L75" s="10" t="s">
        <v>13</v>
      </c>
      <c r="M75" s="11" t="s">
        <v>13</v>
      </c>
      <c r="N75" s="10" t="s">
        <v>13</v>
      </c>
      <c r="O75" s="11" t="s">
        <v>13</v>
      </c>
      <c r="P75" s="10" t="s">
        <v>13</v>
      </c>
      <c r="Q75" s="11" t="s">
        <v>13</v>
      </c>
      <c r="R75" s="10" t="s">
        <v>13</v>
      </c>
      <c r="S75" s="11" t="s">
        <v>13</v>
      </c>
    </row>
    <row r="76" spans="1:19" x14ac:dyDescent="0.2">
      <c r="A76" s="13" t="s">
        <v>14</v>
      </c>
      <c r="B76" s="14">
        <v>1792727</v>
      </c>
      <c r="C76" s="15">
        <v>72</v>
      </c>
      <c r="D76" s="14">
        <v>827512</v>
      </c>
      <c r="E76" s="15">
        <v>30</v>
      </c>
      <c r="F76" s="14">
        <v>3933604</v>
      </c>
      <c r="G76" s="15">
        <v>80</v>
      </c>
      <c r="H76" s="14">
        <v>3508055</v>
      </c>
      <c r="I76" s="15">
        <v>80</v>
      </c>
      <c r="J76" s="14">
        <v>1415595</v>
      </c>
      <c r="K76" s="15">
        <v>64</v>
      </c>
      <c r="L76" s="14">
        <v>1143031</v>
      </c>
      <c r="M76" s="15">
        <v>51</v>
      </c>
      <c r="N76" s="14">
        <v>885206</v>
      </c>
      <c r="O76" s="15">
        <v>38</v>
      </c>
      <c r="P76" s="14">
        <v>395782</v>
      </c>
      <c r="Q76" s="15">
        <v>30</v>
      </c>
      <c r="R76" s="14">
        <v>1968263</v>
      </c>
      <c r="S76" s="15">
        <v>42</v>
      </c>
    </row>
    <row r="77" spans="1:19" x14ac:dyDescent="0.2">
      <c r="A77" s="16" t="s">
        <v>15</v>
      </c>
      <c r="B77" s="102">
        <v>3439320</v>
      </c>
      <c r="C77" s="103"/>
      <c r="D77" s="102">
        <v>1456927</v>
      </c>
      <c r="E77" s="103"/>
      <c r="F77" s="102">
        <v>6541978</v>
      </c>
      <c r="G77" s="103"/>
      <c r="H77" s="102">
        <v>5738249</v>
      </c>
      <c r="I77" s="103"/>
      <c r="J77" s="102">
        <v>2779657</v>
      </c>
      <c r="K77" s="103"/>
      <c r="L77" s="102">
        <v>2025070</v>
      </c>
      <c r="M77" s="103"/>
      <c r="N77" s="102">
        <v>1768576</v>
      </c>
      <c r="O77" s="103"/>
      <c r="P77" s="102">
        <v>656826</v>
      </c>
      <c r="Q77" s="103"/>
      <c r="R77" s="102">
        <v>3317072</v>
      </c>
      <c r="S77" s="104"/>
    </row>
    <row r="78" spans="1:19" x14ac:dyDescent="0.2">
      <c r="A78" s="17" t="s">
        <v>16</v>
      </c>
      <c r="B78" s="105">
        <v>24558</v>
      </c>
      <c r="C78" s="106"/>
      <c r="D78" s="105">
        <v>26694</v>
      </c>
      <c r="E78" s="106"/>
      <c r="F78" s="105">
        <v>48564</v>
      </c>
      <c r="G78" s="106"/>
      <c r="H78" s="105">
        <v>43310</v>
      </c>
      <c r="I78" s="106"/>
      <c r="J78" s="105">
        <v>21779</v>
      </c>
      <c r="K78" s="106"/>
      <c r="L78" s="105">
        <v>21982</v>
      </c>
      <c r="M78" s="106"/>
      <c r="N78" s="105">
        <v>22698</v>
      </c>
      <c r="O78" s="106"/>
      <c r="P78" s="105">
        <v>12768</v>
      </c>
      <c r="Q78" s="106"/>
      <c r="R78" s="105">
        <v>45774</v>
      </c>
      <c r="S78" s="107"/>
    </row>
    <row r="79" spans="1:19" x14ac:dyDescent="0.2">
      <c r="A79" s="17" t="s">
        <v>17</v>
      </c>
      <c r="B79" s="105">
        <v>72</v>
      </c>
      <c r="C79" s="106"/>
      <c r="D79" s="105">
        <v>30</v>
      </c>
      <c r="E79" s="106"/>
      <c r="F79" s="105">
        <v>80</v>
      </c>
      <c r="G79" s="106"/>
      <c r="H79" s="105">
        <v>80</v>
      </c>
      <c r="I79" s="106"/>
      <c r="J79" s="105">
        <v>64</v>
      </c>
      <c r="K79" s="106"/>
      <c r="L79" s="105">
        <v>51</v>
      </c>
      <c r="M79" s="106"/>
      <c r="N79" s="105">
        <v>38</v>
      </c>
      <c r="O79" s="106"/>
      <c r="P79" s="105">
        <v>30</v>
      </c>
      <c r="Q79" s="106"/>
      <c r="R79" s="105">
        <v>42</v>
      </c>
      <c r="S79" s="107"/>
    </row>
  </sheetData>
  <autoFilter ref="A4:S79" xr:uid="{5E6F79ED-1BE9-D044-B8E1-E704438707A0}"/>
  <mergeCells count="36">
    <mergeCell ref="L79:M79"/>
    <mergeCell ref="N79:O79"/>
    <mergeCell ref="P79:Q79"/>
    <mergeCell ref="R79:S79"/>
    <mergeCell ref="B79:C79"/>
    <mergeCell ref="D79:E79"/>
    <mergeCell ref="F79:G79"/>
    <mergeCell ref="H79:I79"/>
    <mergeCell ref="J79:K79"/>
    <mergeCell ref="P77:Q77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N3:O3"/>
    <mergeCell ref="P3:Q3"/>
    <mergeCell ref="R3:S3"/>
    <mergeCell ref="B77:C77"/>
    <mergeCell ref="D77:E77"/>
    <mergeCell ref="F77:G77"/>
    <mergeCell ref="H77:I77"/>
    <mergeCell ref="J77:K77"/>
    <mergeCell ref="L77:M77"/>
    <mergeCell ref="N77:O77"/>
    <mergeCell ref="B3:C3"/>
    <mergeCell ref="D3:E3"/>
    <mergeCell ref="F3:G3"/>
    <mergeCell ref="H3:I3"/>
    <mergeCell ref="J3:K3"/>
    <mergeCell ref="L3:M3"/>
  </mergeCells>
  <conditionalFormatting sqref="B5:S75">
    <cfRule type="expression" dxfId="0" priority="1">
      <formula>NOT(ISNUMBER(B5))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2CA29-ABD7-2049-87AD-3D6DF3EE5C9C}">
  <dimension ref="B1:Q37"/>
  <sheetViews>
    <sheetView zoomScale="113" workbookViewId="0">
      <selection activeCell="B1" sqref="B1"/>
    </sheetView>
  </sheetViews>
  <sheetFormatPr baseColWidth="10" defaultColWidth="11" defaultRowHeight="16" x14ac:dyDescent="0.2"/>
  <cols>
    <col min="2" max="2" width="53.83203125" customWidth="1"/>
    <col min="3" max="3" width="13.83203125" customWidth="1"/>
    <col min="4" max="8" width="15.83203125" customWidth="1"/>
    <col min="9" max="9" width="15" customWidth="1"/>
    <col min="18" max="18" width="19.83203125" customWidth="1"/>
  </cols>
  <sheetData>
    <row r="1" spans="2:17" ht="29" customHeight="1" x14ac:dyDescent="0.25">
      <c r="B1" s="44" t="s">
        <v>44</v>
      </c>
    </row>
    <row r="2" spans="2:17" ht="44" customHeight="1" thickBot="1" x14ac:dyDescent="0.3">
      <c r="B2" s="44" t="s">
        <v>18</v>
      </c>
      <c r="C2" s="44"/>
      <c r="D2" s="44"/>
      <c r="I2" s="108" t="s">
        <v>40</v>
      </c>
      <c r="J2" s="108"/>
      <c r="K2" s="44"/>
      <c r="L2" s="44"/>
      <c r="N2" s="79" t="s">
        <v>41</v>
      </c>
    </row>
    <row r="3" spans="2:17" ht="35" thickBot="1" x14ac:dyDescent="0.25">
      <c r="B3" s="39" t="s">
        <v>10</v>
      </c>
      <c r="C3" s="37" t="s">
        <v>11</v>
      </c>
      <c r="D3" s="37" t="s">
        <v>12</v>
      </c>
      <c r="E3" s="37" t="s">
        <v>19</v>
      </c>
      <c r="F3" s="37" t="s">
        <v>20</v>
      </c>
      <c r="G3" s="38" t="s">
        <v>21</v>
      </c>
      <c r="I3" s="35" t="s">
        <v>42</v>
      </c>
      <c r="J3" s="36" t="s">
        <v>22</v>
      </c>
      <c r="K3" s="36" t="s">
        <v>23</v>
      </c>
      <c r="L3" s="37" t="s">
        <v>24</v>
      </c>
      <c r="M3" s="37" t="s">
        <v>25</v>
      </c>
      <c r="N3" s="37" t="s">
        <v>26</v>
      </c>
      <c r="O3" s="37" t="s">
        <v>19</v>
      </c>
      <c r="P3" s="37" t="s">
        <v>20</v>
      </c>
      <c r="Q3" s="38" t="s">
        <v>21</v>
      </c>
    </row>
    <row r="4" spans="2:17" x14ac:dyDescent="0.2">
      <c r="B4" s="31" t="s">
        <v>57</v>
      </c>
      <c r="C4" s="32">
        <v>8315</v>
      </c>
      <c r="D4" s="32">
        <v>0</v>
      </c>
      <c r="E4" s="33">
        <f>D4/$D$31</f>
        <v>0</v>
      </c>
      <c r="F4" s="33">
        <f>C4/$C$31</f>
        <v>4.6381852897847808E-3</v>
      </c>
      <c r="G4" s="56">
        <f>E4-F4</f>
        <v>-4.6381852897847808E-3</v>
      </c>
      <c r="H4" s="19"/>
      <c r="I4" s="31" t="str">
        <f>IF(C4&gt;=C$33, C4, "")</f>
        <v/>
      </c>
      <c r="J4" s="34" t="str">
        <f t="shared" ref="J4:J30" si="0">IF(I4&lt;&gt;"", I4/$I$33, "")</f>
        <v/>
      </c>
      <c r="K4" s="32" t="str">
        <f>IF(J4&lt;&gt;"", _xlfn.FLOOR.MATH(J4), "")</f>
        <v/>
      </c>
      <c r="L4" s="34" t="str">
        <f>IF(J4&lt;&gt;"", J4-K4, "")</f>
        <v/>
      </c>
      <c r="M4" s="32" t="str">
        <f t="shared" ref="M4:M30" si="1">IF(L4&lt;&gt;"", IF(RANK(L4,$L$4:$L$30)&lt;=($D$31-$K$31), RANK(L4,$L$4:$L$30), ""), "")</f>
        <v/>
      </c>
      <c r="N4" s="32" t="str">
        <f>IF(M4&lt;&gt;"", K4+1, K4)</f>
        <v/>
      </c>
      <c r="O4" s="90" t="str">
        <f t="shared" ref="O4:O30" si="2">IF(N4&lt;&gt;"", N4/$N$31, "")</f>
        <v/>
      </c>
      <c r="P4" s="33" t="str">
        <f t="shared" ref="P4:P30" si="3">IF(I4&lt;&gt;"", I4/$I$31, "")</f>
        <v/>
      </c>
      <c r="Q4" s="56" t="str">
        <f>IF(P4&lt;&gt;"", O4-P4, "")</f>
        <v/>
      </c>
    </row>
    <row r="5" spans="2:17" x14ac:dyDescent="0.2">
      <c r="B5" s="23" t="s">
        <v>60</v>
      </c>
      <c r="C5" s="20">
        <v>8642</v>
      </c>
      <c r="D5" s="20">
        <v>0</v>
      </c>
      <c r="E5" s="21">
        <f t="shared" ref="E5:E30" si="4">D5/$D$31</f>
        <v>0</v>
      </c>
      <c r="F5" s="21">
        <f t="shared" ref="F5:F30" si="5">C5/$C$31</f>
        <v>4.8205889686494374E-3</v>
      </c>
      <c r="G5" s="57">
        <f t="shared" ref="G5:G30" si="6">E5-F5</f>
        <v>-4.8205889686494374E-3</v>
      </c>
      <c r="H5" s="19"/>
      <c r="I5" s="31" t="str">
        <f t="shared" ref="I5:I30" si="7">IF(C5&gt;=C$33, C5, "")</f>
        <v/>
      </c>
      <c r="J5" s="22" t="str">
        <f t="shared" si="0"/>
        <v/>
      </c>
      <c r="K5" s="20" t="str">
        <f t="shared" ref="K5:K30" si="8">IF(J5&lt;&gt;"", _xlfn.FLOOR.MATH(J5), "")</f>
        <v/>
      </c>
      <c r="L5" s="22" t="str">
        <f t="shared" ref="L5:L29" si="9">IF(J5&lt;&gt;"", J5-K5, "")</f>
        <v/>
      </c>
      <c r="M5" s="20" t="str">
        <f t="shared" si="1"/>
        <v/>
      </c>
      <c r="N5" s="20" t="str">
        <f t="shared" ref="N5:N30" si="10">IF(M5&lt;&gt;"", K5+1, K5)</f>
        <v/>
      </c>
      <c r="O5" s="91" t="str">
        <f t="shared" si="2"/>
        <v/>
      </c>
      <c r="P5" s="21" t="str">
        <f t="shared" si="3"/>
        <v/>
      </c>
      <c r="Q5" s="57" t="str">
        <f t="shared" ref="Q5:Q30" si="11">IF(P5&lt;&gt;"", O5-P5, "")</f>
        <v/>
      </c>
    </row>
    <row r="6" spans="2:17" x14ac:dyDescent="0.2">
      <c r="B6" s="23" t="s">
        <v>61</v>
      </c>
      <c r="C6" s="20">
        <v>1047</v>
      </c>
      <c r="D6" s="20">
        <v>0</v>
      </c>
      <c r="E6" s="21">
        <f t="shared" si="4"/>
        <v>0</v>
      </c>
      <c r="F6" s="21">
        <f t="shared" si="5"/>
        <v>5.8402645801619547E-4</v>
      </c>
      <c r="G6" s="57">
        <f t="shared" si="6"/>
        <v>-5.8402645801619547E-4</v>
      </c>
      <c r="H6" s="19"/>
      <c r="I6" s="31" t="str">
        <f t="shared" si="7"/>
        <v/>
      </c>
      <c r="J6" s="22" t="str">
        <f t="shared" si="0"/>
        <v/>
      </c>
      <c r="K6" s="20" t="str">
        <f t="shared" si="8"/>
        <v/>
      </c>
      <c r="L6" s="22" t="str">
        <f t="shared" si="9"/>
        <v/>
      </c>
      <c r="M6" s="20" t="str">
        <f t="shared" si="1"/>
        <v/>
      </c>
      <c r="N6" s="20" t="str">
        <f t="shared" si="10"/>
        <v/>
      </c>
      <c r="O6" s="91" t="str">
        <f t="shared" si="2"/>
        <v/>
      </c>
      <c r="P6" s="21" t="str">
        <f t="shared" si="3"/>
        <v/>
      </c>
      <c r="Q6" s="57" t="str">
        <f t="shared" si="11"/>
        <v/>
      </c>
    </row>
    <row r="7" spans="2:17" x14ac:dyDescent="0.2">
      <c r="B7" s="23" t="s">
        <v>64</v>
      </c>
      <c r="C7" s="20">
        <v>3935</v>
      </c>
      <c r="D7" s="20">
        <v>0</v>
      </c>
      <c r="E7" s="21">
        <f t="shared" si="4"/>
        <v>0</v>
      </c>
      <c r="F7" s="21">
        <f t="shared" si="5"/>
        <v>2.1949800499462551E-3</v>
      </c>
      <c r="G7" s="57">
        <f t="shared" si="6"/>
        <v>-2.1949800499462551E-3</v>
      </c>
      <c r="H7" s="19"/>
      <c r="I7" s="31" t="str">
        <f t="shared" si="7"/>
        <v/>
      </c>
      <c r="J7" s="22" t="str">
        <f t="shared" si="0"/>
        <v/>
      </c>
      <c r="K7" s="20" t="str">
        <f t="shared" si="8"/>
        <v/>
      </c>
      <c r="L7" s="22" t="str">
        <f t="shared" si="9"/>
        <v/>
      </c>
      <c r="M7" s="20" t="str">
        <f t="shared" si="1"/>
        <v/>
      </c>
      <c r="N7" s="20" t="str">
        <f t="shared" si="10"/>
        <v/>
      </c>
      <c r="O7" s="91" t="str">
        <f t="shared" si="2"/>
        <v/>
      </c>
      <c r="P7" s="21" t="str">
        <f t="shared" si="3"/>
        <v/>
      </c>
      <c r="Q7" s="57" t="str">
        <f t="shared" si="11"/>
        <v/>
      </c>
    </row>
    <row r="8" spans="2:17" x14ac:dyDescent="0.2">
      <c r="B8" s="23" t="s">
        <v>66</v>
      </c>
      <c r="C8" s="20">
        <v>269</v>
      </c>
      <c r="D8" s="20">
        <v>0</v>
      </c>
      <c r="E8" s="21">
        <f t="shared" si="4"/>
        <v>0</v>
      </c>
      <c r="F8" s="21">
        <f t="shared" si="5"/>
        <v>1.5005073276633864E-4</v>
      </c>
      <c r="G8" s="57">
        <f t="shared" si="6"/>
        <v>-1.5005073276633864E-4</v>
      </c>
      <c r="H8" s="19"/>
      <c r="I8" s="31" t="str">
        <f t="shared" si="7"/>
        <v/>
      </c>
      <c r="J8" s="22" t="str">
        <f t="shared" si="0"/>
        <v/>
      </c>
      <c r="K8" s="20" t="str">
        <f t="shared" si="8"/>
        <v/>
      </c>
      <c r="L8" s="22" t="str">
        <f t="shared" si="9"/>
        <v/>
      </c>
      <c r="M8" s="20" t="str">
        <f t="shared" si="1"/>
        <v/>
      </c>
      <c r="N8" s="20" t="str">
        <f t="shared" si="10"/>
        <v/>
      </c>
      <c r="O8" s="91" t="str">
        <f t="shared" si="2"/>
        <v/>
      </c>
      <c r="P8" s="21" t="str">
        <f t="shared" si="3"/>
        <v/>
      </c>
      <c r="Q8" s="57" t="str">
        <f t="shared" si="11"/>
        <v/>
      </c>
    </row>
    <row r="9" spans="2:17" x14ac:dyDescent="0.2">
      <c r="B9" s="48" t="s">
        <v>67</v>
      </c>
      <c r="C9" s="49">
        <v>1114294</v>
      </c>
      <c r="D9" s="49">
        <v>45</v>
      </c>
      <c r="E9" s="50">
        <f t="shared" si="4"/>
        <v>0.625</v>
      </c>
      <c r="F9" s="50">
        <f t="shared" si="5"/>
        <v>0.62156368482206159</v>
      </c>
      <c r="G9" s="51">
        <f t="shared" si="6"/>
        <v>3.4363151779384093E-3</v>
      </c>
      <c r="H9" s="19"/>
      <c r="I9" s="71">
        <f t="shared" si="7"/>
        <v>1114294</v>
      </c>
      <c r="J9" s="52">
        <f t="shared" si="0"/>
        <v>47.161891056841746</v>
      </c>
      <c r="K9" s="49">
        <f t="shared" si="8"/>
        <v>47</v>
      </c>
      <c r="L9" s="52">
        <f t="shared" si="9"/>
        <v>0.16189105684174621</v>
      </c>
      <c r="M9" s="49" t="str">
        <f t="shared" si="1"/>
        <v/>
      </c>
      <c r="N9" s="49">
        <f t="shared" si="10"/>
        <v>47</v>
      </c>
      <c r="O9" s="50">
        <f t="shared" si="2"/>
        <v>0.65277777777777779</v>
      </c>
      <c r="P9" s="50">
        <f t="shared" si="3"/>
        <v>0.64606191745112906</v>
      </c>
      <c r="Q9" s="51">
        <f>IF(P9&lt;&gt;"", O9-P9, "")</f>
        <v>6.715860326648726E-3</v>
      </c>
    </row>
    <row r="10" spans="2:17" x14ac:dyDescent="0.2">
      <c r="B10" s="23" t="s">
        <v>69</v>
      </c>
      <c r="C10" s="20">
        <v>1770</v>
      </c>
      <c r="D10" s="20">
        <v>0</v>
      </c>
      <c r="E10" s="21">
        <f t="shared" si="4"/>
        <v>0</v>
      </c>
      <c r="F10" s="21">
        <f t="shared" si="5"/>
        <v>9.8732266541419868E-4</v>
      </c>
      <c r="G10" s="57">
        <f t="shared" si="6"/>
        <v>-9.8732266541419868E-4</v>
      </c>
      <c r="H10" s="19"/>
      <c r="I10" s="31" t="str">
        <f t="shared" si="7"/>
        <v/>
      </c>
      <c r="J10" s="22" t="str">
        <f t="shared" si="0"/>
        <v/>
      </c>
      <c r="K10" s="20" t="str">
        <f t="shared" si="8"/>
        <v/>
      </c>
      <c r="L10" s="22" t="str">
        <f t="shared" si="9"/>
        <v/>
      </c>
      <c r="M10" s="20" t="str">
        <f t="shared" si="1"/>
        <v/>
      </c>
      <c r="N10" s="20" t="str">
        <f t="shared" si="10"/>
        <v/>
      </c>
      <c r="O10" s="91" t="str">
        <f t="shared" si="2"/>
        <v/>
      </c>
      <c r="P10" s="21" t="str">
        <f t="shared" si="3"/>
        <v/>
      </c>
      <c r="Q10" s="57" t="str">
        <f t="shared" si="11"/>
        <v/>
      </c>
    </row>
    <row r="11" spans="2:17" x14ac:dyDescent="0.2">
      <c r="B11" s="48" t="s">
        <v>71</v>
      </c>
      <c r="C11" s="49">
        <v>27761</v>
      </c>
      <c r="D11" s="49">
        <v>1</v>
      </c>
      <c r="E11" s="50">
        <f t="shared" si="4"/>
        <v>1.3888888888888888E-2</v>
      </c>
      <c r="F11" s="50">
        <f t="shared" si="5"/>
        <v>1.5485347183369247E-2</v>
      </c>
      <c r="G11" s="51">
        <f t="shared" si="6"/>
        <v>-1.5964582944803588E-3</v>
      </c>
      <c r="H11" s="19"/>
      <c r="I11" s="71">
        <f t="shared" si="7"/>
        <v>27761</v>
      </c>
      <c r="J11" s="52">
        <f t="shared" si="0"/>
        <v>1.1749693147670039</v>
      </c>
      <c r="K11" s="49">
        <f t="shared" si="8"/>
        <v>1</v>
      </c>
      <c r="L11" s="52">
        <f t="shared" si="9"/>
        <v>0.17496931476700395</v>
      </c>
      <c r="M11" s="49" t="str">
        <f t="shared" si="1"/>
        <v/>
      </c>
      <c r="N11" s="49">
        <f t="shared" si="10"/>
        <v>1</v>
      </c>
      <c r="O11" s="50">
        <f t="shared" si="2"/>
        <v>1.3888888888888888E-2</v>
      </c>
      <c r="P11" s="50">
        <f t="shared" si="3"/>
        <v>1.6095684702924717E-2</v>
      </c>
      <c r="Q11" s="51">
        <f t="shared" si="11"/>
        <v>-2.2067958140358293E-3</v>
      </c>
    </row>
    <row r="12" spans="2:17" x14ac:dyDescent="0.2">
      <c r="B12" s="23" t="s">
        <v>72</v>
      </c>
      <c r="C12" s="20">
        <v>1543</v>
      </c>
      <c r="D12" s="20">
        <v>0</v>
      </c>
      <c r="E12" s="21">
        <f t="shared" si="4"/>
        <v>0</v>
      </c>
      <c r="F12" s="21">
        <f t="shared" si="5"/>
        <v>8.6069992809836631E-4</v>
      </c>
      <c r="G12" s="57">
        <f t="shared" si="6"/>
        <v>-8.6069992809836631E-4</v>
      </c>
      <c r="H12" s="19"/>
      <c r="I12" s="31" t="str">
        <f t="shared" si="7"/>
        <v/>
      </c>
      <c r="J12" s="22" t="str">
        <f t="shared" si="0"/>
        <v/>
      </c>
      <c r="K12" s="20" t="str">
        <f t="shared" si="8"/>
        <v/>
      </c>
      <c r="L12" s="22" t="str">
        <f t="shared" si="9"/>
        <v/>
      </c>
      <c r="M12" s="20" t="str">
        <f t="shared" si="1"/>
        <v/>
      </c>
      <c r="N12" s="20" t="str">
        <f t="shared" si="10"/>
        <v/>
      </c>
      <c r="O12" s="91" t="str">
        <f t="shared" si="2"/>
        <v/>
      </c>
      <c r="P12" s="21" t="str">
        <f t="shared" si="3"/>
        <v/>
      </c>
      <c r="Q12" s="57" t="str">
        <f t="shared" si="11"/>
        <v/>
      </c>
    </row>
    <row r="13" spans="2:17" x14ac:dyDescent="0.2">
      <c r="B13" s="23" t="s">
        <v>74</v>
      </c>
      <c r="C13" s="20">
        <v>1511</v>
      </c>
      <c r="D13" s="20">
        <v>0</v>
      </c>
      <c r="E13" s="21">
        <f t="shared" si="4"/>
        <v>0</v>
      </c>
      <c r="F13" s="21">
        <f t="shared" si="5"/>
        <v>8.4285002680274245E-4</v>
      </c>
      <c r="G13" s="57">
        <f t="shared" si="6"/>
        <v>-8.4285002680274245E-4</v>
      </c>
      <c r="H13" s="19"/>
      <c r="I13" s="31" t="str">
        <f t="shared" si="7"/>
        <v/>
      </c>
      <c r="J13" s="22" t="str">
        <f t="shared" si="0"/>
        <v/>
      </c>
      <c r="K13" s="20" t="str">
        <f t="shared" si="8"/>
        <v/>
      </c>
      <c r="L13" s="22" t="str">
        <f t="shared" si="9"/>
        <v/>
      </c>
      <c r="M13" s="20" t="str">
        <f t="shared" si="1"/>
        <v/>
      </c>
      <c r="N13" s="20" t="str">
        <f t="shared" si="10"/>
        <v/>
      </c>
      <c r="O13" s="91" t="str">
        <f t="shared" si="2"/>
        <v/>
      </c>
      <c r="P13" s="21" t="str">
        <f t="shared" si="3"/>
        <v/>
      </c>
      <c r="Q13" s="57" t="str">
        <f t="shared" si="11"/>
        <v/>
      </c>
    </row>
    <row r="14" spans="2:17" x14ac:dyDescent="0.2">
      <c r="B14" s="23" t="s">
        <v>76</v>
      </c>
      <c r="C14" s="20">
        <v>1134</v>
      </c>
      <c r="D14" s="20">
        <v>0</v>
      </c>
      <c r="E14" s="21">
        <f t="shared" si="4"/>
        <v>0</v>
      </c>
      <c r="F14" s="21">
        <f t="shared" si="5"/>
        <v>6.32555877163673E-4</v>
      </c>
      <c r="G14" s="57">
        <f t="shared" si="6"/>
        <v>-6.32555877163673E-4</v>
      </c>
      <c r="H14" s="19"/>
      <c r="I14" s="31" t="str">
        <f t="shared" si="7"/>
        <v/>
      </c>
      <c r="J14" s="22" t="str">
        <f t="shared" si="0"/>
        <v/>
      </c>
      <c r="K14" s="20" t="str">
        <f t="shared" si="8"/>
        <v/>
      </c>
      <c r="L14" s="22" t="str">
        <f t="shared" si="9"/>
        <v/>
      </c>
      <c r="M14" s="20" t="str">
        <f t="shared" si="1"/>
        <v/>
      </c>
      <c r="N14" s="20" t="str">
        <f t="shared" si="10"/>
        <v/>
      </c>
      <c r="O14" s="91" t="str">
        <f t="shared" si="2"/>
        <v/>
      </c>
      <c r="P14" s="21" t="str">
        <f t="shared" si="3"/>
        <v/>
      </c>
      <c r="Q14" s="57" t="str">
        <f t="shared" si="11"/>
        <v/>
      </c>
    </row>
    <row r="15" spans="2:17" x14ac:dyDescent="0.2">
      <c r="B15" s="23" t="s">
        <v>78</v>
      </c>
      <c r="C15" s="20">
        <v>3884</v>
      </c>
      <c r="D15" s="20">
        <v>0</v>
      </c>
      <c r="E15" s="21">
        <f t="shared" si="4"/>
        <v>0</v>
      </c>
      <c r="F15" s="21">
        <f t="shared" si="5"/>
        <v>2.1665317697563543E-3</v>
      </c>
      <c r="G15" s="57">
        <f t="shared" si="6"/>
        <v>-2.1665317697563543E-3</v>
      </c>
      <c r="H15" s="19"/>
      <c r="I15" s="31" t="str">
        <f t="shared" si="7"/>
        <v/>
      </c>
      <c r="J15" s="22" t="str">
        <f t="shared" si="0"/>
        <v/>
      </c>
      <c r="K15" s="20" t="str">
        <f t="shared" si="8"/>
        <v/>
      </c>
      <c r="L15" s="22" t="str">
        <f t="shared" si="9"/>
        <v/>
      </c>
      <c r="M15" s="20" t="str">
        <f t="shared" si="1"/>
        <v/>
      </c>
      <c r="N15" s="20" t="str">
        <f t="shared" si="10"/>
        <v/>
      </c>
      <c r="O15" s="91" t="str">
        <f t="shared" si="2"/>
        <v/>
      </c>
      <c r="P15" s="21" t="str">
        <f t="shared" si="3"/>
        <v/>
      </c>
      <c r="Q15" s="57" t="str">
        <f t="shared" si="11"/>
        <v/>
      </c>
    </row>
    <row r="16" spans="2:17" x14ac:dyDescent="0.2">
      <c r="B16" s="23" t="s">
        <v>80</v>
      </c>
      <c r="C16" s="20">
        <v>2078</v>
      </c>
      <c r="D16" s="20">
        <v>0</v>
      </c>
      <c r="E16" s="21">
        <f t="shared" si="4"/>
        <v>0</v>
      </c>
      <c r="F16" s="21">
        <f t="shared" si="5"/>
        <v>1.1591279653845789E-3</v>
      </c>
      <c r="G16" s="57">
        <f t="shared" si="6"/>
        <v>-1.1591279653845789E-3</v>
      </c>
      <c r="H16" s="19"/>
      <c r="I16" s="31" t="str">
        <f t="shared" si="7"/>
        <v/>
      </c>
      <c r="J16" s="22" t="str">
        <f t="shared" si="0"/>
        <v/>
      </c>
      <c r="K16" s="20" t="str">
        <f t="shared" si="8"/>
        <v/>
      </c>
      <c r="L16" s="22" t="str">
        <f t="shared" si="9"/>
        <v/>
      </c>
      <c r="M16" s="20" t="str">
        <f t="shared" si="1"/>
        <v/>
      </c>
      <c r="N16" s="20" t="str">
        <f t="shared" si="10"/>
        <v/>
      </c>
      <c r="O16" s="91" t="str">
        <f t="shared" si="2"/>
        <v/>
      </c>
      <c r="P16" s="21" t="str">
        <f t="shared" si="3"/>
        <v/>
      </c>
      <c r="Q16" s="57" t="str">
        <f t="shared" si="11"/>
        <v/>
      </c>
    </row>
    <row r="17" spans="2:17" x14ac:dyDescent="0.2">
      <c r="B17" s="23" t="s">
        <v>82</v>
      </c>
      <c r="C17" s="20">
        <v>3138</v>
      </c>
      <c r="D17" s="20">
        <v>0</v>
      </c>
      <c r="E17" s="21">
        <f t="shared" si="4"/>
        <v>0</v>
      </c>
      <c r="F17" s="21">
        <f t="shared" si="5"/>
        <v>1.7504059458021215E-3</v>
      </c>
      <c r="G17" s="57">
        <f t="shared" si="6"/>
        <v>-1.7504059458021215E-3</v>
      </c>
      <c r="H17" s="19"/>
      <c r="I17" s="31" t="str">
        <f t="shared" si="7"/>
        <v/>
      </c>
      <c r="J17" s="22" t="str">
        <f t="shared" si="0"/>
        <v/>
      </c>
      <c r="K17" s="20" t="str">
        <f t="shared" si="8"/>
        <v/>
      </c>
      <c r="L17" s="22" t="str">
        <f t="shared" si="9"/>
        <v/>
      </c>
      <c r="M17" s="20" t="str">
        <f t="shared" si="1"/>
        <v/>
      </c>
      <c r="N17" s="20" t="str">
        <f t="shared" si="10"/>
        <v/>
      </c>
      <c r="O17" s="91" t="str">
        <f t="shared" si="2"/>
        <v/>
      </c>
      <c r="P17" s="21" t="str">
        <f t="shared" si="3"/>
        <v/>
      </c>
      <c r="Q17" s="57" t="str">
        <f t="shared" si="11"/>
        <v/>
      </c>
    </row>
    <row r="18" spans="2:17" x14ac:dyDescent="0.2">
      <c r="B18" s="23" t="s">
        <v>83</v>
      </c>
      <c r="C18" s="20">
        <v>2178</v>
      </c>
      <c r="D18" s="20">
        <v>0</v>
      </c>
      <c r="E18" s="21">
        <f t="shared" si="4"/>
        <v>0</v>
      </c>
      <c r="F18" s="21">
        <f t="shared" si="5"/>
        <v>1.2149089069334036E-3</v>
      </c>
      <c r="G18" s="57">
        <f t="shared" si="6"/>
        <v>-1.2149089069334036E-3</v>
      </c>
      <c r="H18" s="19"/>
      <c r="I18" s="31" t="str">
        <f t="shared" si="7"/>
        <v/>
      </c>
      <c r="J18" s="22" t="str">
        <f t="shared" si="0"/>
        <v/>
      </c>
      <c r="K18" s="20" t="str">
        <f t="shared" si="8"/>
        <v/>
      </c>
      <c r="L18" s="22" t="str">
        <f t="shared" si="9"/>
        <v/>
      </c>
      <c r="M18" s="20" t="str">
        <f t="shared" si="1"/>
        <v/>
      </c>
      <c r="N18" s="20" t="str">
        <f t="shared" si="10"/>
        <v/>
      </c>
      <c r="O18" s="91" t="str">
        <f t="shared" si="2"/>
        <v/>
      </c>
      <c r="P18" s="21" t="str">
        <f t="shared" si="3"/>
        <v/>
      </c>
      <c r="Q18" s="57" t="str">
        <f t="shared" si="11"/>
        <v/>
      </c>
    </row>
    <row r="19" spans="2:17" x14ac:dyDescent="0.2">
      <c r="B19" s="48" t="s">
        <v>84</v>
      </c>
      <c r="C19" s="49">
        <v>267007</v>
      </c>
      <c r="D19" s="49">
        <v>11</v>
      </c>
      <c r="E19" s="50">
        <f t="shared" si="4"/>
        <v>0.15277777777777779</v>
      </c>
      <c r="F19" s="50">
        <f t="shared" si="5"/>
        <v>0.14893901860127057</v>
      </c>
      <c r="G19" s="51">
        <f t="shared" si="6"/>
        <v>3.8387591765072226E-3</v>
      </c>
      <c r="H19" s="19"/>
      <c r="I19" s="71">
        <f t="shared" si="7"/>
        <v>267007</v>
      </c>
      <c r="J19" s="52">
        <f t="shared" si="0"/>
        <v>11.30092690565878</v>
      </c>
      <c r="K19" s="49">
        <f t="shared" si="8"/>
        <v>11</v>
      </c>
      <c r="L19" s="52">
        <f>IF(J19&lt;&gt;"", J19-K19, "")</f>
        <v>0.30092690565878044</v>
      </c>
      <c r="M19" s="49" t="str">
        <f t="shared" si="1"/>
        <v/>
      </c>
      <c r="N19" s="49">
        <f t="shared" si="10"/>
        <v>11</v>
      </c>
      <c r="O19" s="50">
        <f t="shared" si="2"/>
        <v>0.15277777777777779</v>
      </c>
      <c r="P19" s="50">
        <f t="shared" si="3"/>
        <v>0.15480928228355678</v>
      </c>
      <c r="Q19" s="51">
        <f t="shared" si="11"/>
        <v>-2.0315045057789916E-3</v>
      </c>
    </row>
    <row r="20" spans="2:17" x14ac:dyDescent="0.2">
      <c r="B20" s="48" t="s">
        <v>86</v>
      </c>
      <c r="C20" s="49">
        <v>181855</v>
      </c>
      <c r="D20" s="49">
        <v>8</v>
      </c>
      <c r="E20" s="50">
        <f t="shared" si="4"/>
        <v>0.1111111111111111</v>
      </c>
      <c r="F20" s="50">
        <f t="shared" si="5"/>
        <v>0.10144043125361531</v>
      </c>
      <c r="G20" s="51">
        <f t="shared" si="6"/>
        <v>9.6706798574957981E-3</v>
      </c>
      <c r="H20" s="19"/>
      <c r="I20" s="71">
        <f t="shared" si="7"/>
        <v>181855</v>
      </c>
      <c r="J20" s="52">
        <f t="shared" si="0"/>
        <v>7.6969145469166635</v>
      </c>
      <c r="K20" s="49">
        <f t="shared" si="8"/>
        <v>7</v>
      </c>
      <c r="L20" s="52">
        <f t="shared" si="9"/>
        <v>0.69691454691666355</v>
      </c>
      <c r="M20" s="49" t="str">
        <f t="shared" si="1"/>
        <v/>
      </c>
      <c r="N20" s="49">
        <f t="shared" si="10"/>
        <v>7</v>
      </c>
      <c r="O20" s="50">
        <f t="shared" si="2"/>
        <v>9.7222222222222224E-2</v>
      </c>
      <c r="P20" s="50">
        <f t="shared" si="3"/>
        <v>0.10543859160874516</v>
      </c>
      <c r="Q20" s="51">
        <f t="shared" si="11"/>
        <v>-8.2163693865229398E-3</v>
      </c>
    </row>
    <row r="21" spans="2:17" x14ac:dyDescent="0.2">
      <c r="B21" s="23" t="s">
        <v>89</v>
      </c>
      <c r="C21" s="20">
        <v>1683</v>
      </c>
      <c r="D21" s="20">
        <v>0</v>
      </c>
      <c r="E21" s="21">
        <f t="shared" si="4"/>
        <v>0</v>
      </c>
      <c r="F21" s="21">
        <f t="shared" si="5"/>
        <v>9.3879324626672104E-4</v>
      </c>
      <c r="G21" s="57">
        <f t="shared" si="6"/>
        <v>-9.3879324626672104E-4</v>
      </c>
      <c r="H21" s="19"/>
      <c r="I21" s="31" t="str">
        <f t="shared" si="7"/>
        <v/>
      </c>
      <c r="J21" s="22" t="str">
        <f t="shared" si="0"/>
        <v/>
      </c>
      <c r="K21" s="20" t="str">
        <f t="shared" si="8"/>
        <v/>
      </c>
      <c r="L21" s="22" t="str">
        <f t="shared" si="9"/>
        <v/>
      </c>
      <c r="M21" s="20" t="str">
        <f t="shared" si="1"/>
        <v/>
      </c>
      <c r="N21" s="20" t="str">
        <f t="shared" si="10"/>
        <v/>
      </c>
      <c r="O21" s="91" t="str">
        <f t="shared" si="2"/>
        <v/>
      </c>
      <c r="P21" s="21" t="str">
        <f t="shared" si="3"/>
        <v/>
      </c>
      <c r="Q21" s="57" t="str">
        <f t="shared" si="11"/>
        <v/>
      </c>
    </row>
    <row r="22" spans="2:17" x14ac:dyDescent="0.2">
      <c r="B22" s="23" t="s">
        <v>90</v>
      </c>
      <c r="C22" s="20">
        <v>877</v>
      </c>
      <c r="D22" s="20">
        <v>0</v>
      </c>
      <c r="E22" s="21">
        <f t="shared" si="4"/>
        <v>0</v>
      </c>
      <c r="F22" s="21">
        <f t="shared" si="5"/>
        <v>4.8919885738319335E-4</v>
      </c>
      <c r="G22" s="57">
        <f t="shared" si="6"/>
        <v>-4.8919885738319335E-4</v>
      </c>
      <c r="H22" s="19"/>
      <c r="I22" s="31" t="str">
        <f t="shared" si="7"/>
        <v/>
      </c>
      <c r="J22" s="22" t="str">
        <f t="shared" si="0"/>
        <v/>
      </c>
      <c r="K22" s="20" t="str">
        <f t="shared" si="8"/>
        <v/>
      </c>
      <c r="L22" s="22" t="str">
        <f t="shared" si="9"/>
        <v/>
      </c>
      <c r="M22" s="20" t="str">
        <f t="shared" si="1"/>
        <v/>
      </c>
      <c r="N22" s="20" t="str">
        <f t="shared" si="10"/>
        <v/>
      </c>
      <c r="O22" s="91" t="str">
        <f t="shared" si="2"/>
        <v/>
      </c>
      <c r="P22" s="21" t="str">
        <f t="shared" si="3"/>
        <v/>
      </c>
      <c r="Q22" s="57" t="str">
        <f t="shared" si="11"/>
        <v/>
      </c>
    </row>
    <row r="23" spans="2:17" x14ac:dyDescent="0.2">
      <c r="B23" s="23" t="s">
        <v>91</v>
      </c>
      <c r="C23" s="20">
        <v>1343</v>
      </c>
      <c r="D23" s="20">
        <v>0</v>
      </c>
      <c r="E23" s="21">
        <f t="shared" si="4"/>
        <v>0</v>
      </c>
      <c r="F23" s="21">
        <f t="shared" si="5"/>
        <v>7.491380450007168E-4</v>
      </c>
      <c r="G23" s="57">
        <f t="shared" si="6"/>
        <v>-7.491380450007168E-4</v>
      </c>
      <c r="H23" s="19"/>
      <c r="I23" s="31" t="str">
        <f t="shared" si="7"/>
        <v/>
      </c>
      <c r="J23" s="22" t="str">
        <f t="shared" si="0"/>
        <v/>
      </c>
      <c r="K23" s="20" t="str">
        <f t="shared" si="8"/>
        <v/>
      </c>
      <c r="L23" s="22" t="str">
        <f t="shared" si="9"/>
        <v/>
      </c>
      <c r="M23" s="20" t="str">
        <f t="shared" si="1"/>
        <v/>
      </c>
      <c r="N23" s="20" t="str">
        <f t="shared" si="10"/>
        <v/>
      </c>
      <c r="O23" s="91" t="str">
        <f t="shared" si="2"/>
        <v/>
      </c>
      <c r="P23" s="21" t="str">
        <f t="shared" si="3"/>
        <v/>
      </c>
      <c r="Q23" s="57" t="str">
        <f t="shared" si="11"/>
        <v/>
      </c>
    </row>
    <row r="24" spans="2:17" x14ac:dyDescent="0.2">
      <c r="B24" s="23" t="s">
        <v>93</v>
      </c>
      <c r="C24" s="20">
        <v>976</v>
      </c>
      <c r="D24" s="20">
        <v>0</v>
      </c>
      <c r="E24" s="21">
        <f t="shared" si="4"/>
        <v>0</v>
      </c>
      <c r="F24" s="21">
        <f t="shared" si="5"/>
        <v>5.4442198951652981E-4</v>
      </c>
      <c r="G24" s="57">
        <f t="shared" si="6"/>
        <v>-5.4442198951652981E-4</v>
      </c>
      <c r="H24" s="19"/>
      <c r="I24" s="31" t="str">
        <f t="shared" si="7"/>
        <v/>
      </c>
      <c r="J24" s="22" t="str">
        <f t="shared" si="0"/>
        <v/>
      </c>
      <c r="K24" s="20" t="str">
        <f t="shared" si="8"/>
        <v/>
      </c>
      <c r="L24" s="22" t="str">
        <f t="shared" si="9"/>
        <v/>
      </c>
      <c r="M24" s="20" t="str">
        <f t="shared" si="1"/>
        <v/>
      </c>
      <c r="N24" s="20" t="str">
        <f t="shared" si="10"/>
        <v/>
      </c>
      <c r="O24" s="91" t="str">
        <f t="shared" si="2"/>
        <v/>
      </c>
      <c r="P24" s="21" t="str">
        <f t="shared" si="3"/>
        <v/>
      </c>
      <c r="Q24" s="57" t="str">
        <f t="shared" si="11"/>
        <v/>
      </c>
    </row>
    <row r="25" spans="2:17" x14ac:dyDescent="0.2">
      <c r="B25" s="23" t="s">
        <v>100</v>
      </c>
      <c r="C25" s="20">
        <v>9168</v>
      </c>
      <c r="D25" s="20">
        <v>0</v>
      </c>
      <c r="E25" s="21">
        <f t="shared" si="4"/>
        <v>0</v>
      </c>
      <c r="F25" s="21">
        <f t="shared" si="5"/>
        <v>5.1139967211962555E-3</v>
      </c>
      <c r="G25" s="57">
        <f t="shared" si="6"/>
        <v>-5.1139967211962555E-3</v>
      </c>
      <c r="H25" s="19"/>
      <c r="I25" s="31" t="str">
        <f t="shared" si="7"/>
        <v/>
      </c>
      <c r="J25" s="22" t="str">
        <f t="shared" si="0"/>
        <v/>
      </c>
      <c r="K25" s="20" t="str">
        <f t="shared" si="8"/>
        <v/>
      </c>
      <c r="L25" s="22" t="str">
        <f t="shared" si="9"/>
        <v/>
      </c>
      <c r="M25" s="20" t="str">
        <f t="shared" si="1"/>
        <v/>
      </c>
      <c r="N25" s="20" t="str">
        <f t="shared" si="10"/>
        <v/>
      </c>
      <c r="O25" s="91" t="str">
        <f t="shared" si="2"/>
        <v/>
      </c>
      <c r="P25" s="21" t="str">
        <f t="shared" si="3"/>
        <v/>
      </c>
      <c r="Q25" s="57" t="str">
        <f t="shared" si="11"/>
        <v/>
      </c>
    </row>
    <row r="26" spans="2:17" x14ac:dyDescent="0.2">
      <c r="B26" s="48" t="s">
        <v>101</v>
      </c>
      <c r="C26" s="49">
        <v>41355</v>
      </c>
      <c r="D26" s="49">
        <v>2</v>
      </c>
      <c r="E26" s="50">
        <f t="shared" si="4"/>
        <v>2.7777777777777776E-2</v>
      </c>
      <c r="F26" s="50">
        <f t="shared" si="5"/>
        <v>2.3068208377516487E-2</v>
      </c>
      <c r="G26" s="51">
        <f t="shared" si="6"/>
        <v>4.7095694002612896E-3</v>
      </c>
      <c r="H26" s="19"/>
      <c r="I26" s="71">
        <f t="shared" si="7"/>
        <v>41355</v>
      </c>
      <c r="J26" s="52">
        <f t="shared" si="0"/>
        <v>1.7503280145596141</v>
      </c>
      <c r="K26" s="49">
        <f t="shared" si="8"/>
        <v>1</v>
      </c>
      <c r="L26" s="52">
        <f t="shared" si="9"/>
        <v>0.75032801455961406</v>
      </c>
      <c r="M26" s="49">
        <f t="shared" si="1"/>
        <v>2</v>
      </c>
      <c r="N26" s="49">
        <f t="shared" si="10"/>
        <v>2</v>
      </c>
      <c r="O26" s="50">
        <f t="shared" si="2"/>
        <v>2.7777777777777776E-2</v>
      </c>
      <c r="P26" s="50">
        <f t="shared" si="3"/>
        <v>2.3977415831182295E-2</v>
      </c>
      <c r="Q26" s="51">
        <f t="shared" si="11"/>
        <v>3.8003619465954812E-3</v>
      </c>
    </row>
    <row r="27" spans="2:17" x14ac:dyDescent="0.2">
      <c r="B27" s="23" t="s">
        <v>105</v>
      </c>
      <c r="C27" s="20">
        <v>5167</v>
      </c>
      <c r="D27" s="20">
        <v>0</v>
      </c>
      <c r="E27" s="21">
        <f t="shared" si="4"/>
        <v>0</v>
      </c>
      <c r="F27" s="21">
        <f t="shared" si="5"/>
        <v>2.8822012498277766E-3</v>
      </c>
      <c r="G27" s="57">
        <f t="shared" si="6"/>
        <v>-2.8822012498277766E-3</v>
      </c>
      <c r="H27" s="19"/>
      <c r="I27" s="31" t="str">
        <f t="shared" si="7"/>
        <v/>
      </c>
      <c r="J27" s="22" t="str">
        <f t="shared" si="0"/>
        <v/>
      </c>
      <c r="K27" s="20" t="str">
        <f t="shared" si="8"/>
        <v/>
      </c>
      <c r="L27" s="22" t="str">
        <f t="shared" si="9"/>
        <v/>
      </c>
      <c r="M27" s="20" t="str">
        <f t="shared" si="1"/>
        <v/>
      </c>
      <c r="N27" s="20" t="str">
        <f t="shared" si="10"/>
        <v/>
      </c>
      <c r="O27" s="91" t="str">
        <f t="shared" si="2"/>
        <v/>
      </c>
      <c r="P27" s="21" t="str">
        <f t="shared" si="3"/>
        <v/>
      </c>
      <c r="Q27" s="57" t="str">
        <f t="shared" si="11"/>
        <v/>
      </c>
    </row>
    <row r="28" spans="2:17" x14ac:dyDescent="0.2">
      <c r="B28" s="48" t="s">
        <v>113</v>
      </c>
      <c r="C28" s="49">
        <v>25904</v>
      </c>
      <c r="D28" s="49">
        <v>1</v>
      </c>
      <c r="E28" s="50">
        <f t="shared" si="4"/>
        <v>1.3888888888888888E-2</v>
      </c>
      <c r="F28" s="50">
        <f t="shared" si="5"/>
        <v>1.4449495098807571E-2</v>
      </c>
      <c r="G28" s="51">
        <f t="shared" si="6"/>
        <v>-5.6060620991868308E-4</v>
      </c>
      <c r="H28" s="19"/>
      <c r="I28" s="71">
        <f t="shared" si="7"/>
        <v>25904</v>
      </c>
      <c r="J28" s="52">
        <f t="shared" si="0"/>
        <v>1.0963727938375587</v>
      </c>
      <c r="K28" s="49">
        <f t="shared" si="8"/>
        <v>1</v>
      </c>
      <c r="L28" s="52">
        <f t="shared" si="9"/>
        <v>9.6372793837558701E-2</v>
      </c>
      <c r="M28" s="49" t="str">
        <f t="shared" si="1"/>
        <v/>
      </c>
      <c r="N28" s="49">
        <f t="shared" si="10"/>
        <v>1</v>
      </c>
      <c r="O28" s="50">
        <f t="shared" si="2"/>
        <v>1.3888888888888888E-2</v>
      </c>
      <c r="P28" s="50">
        <f t="shared" si="3"/>
        <v>1.5019005675031947E-2</v>
      </c>
      <c r="Q28" s="51">
        <f t="shared" si="11"/>
        <v>-1.1301167861430591E-3</v>
      </c>
    </row>
    <row r="29" spans="2:17" x14ac:dyDescent="0.2">
      <c r="B29" s="48" t="s">
        <v>115</v>
      </c>
      <c r="C29" s="49">
        <v>66572</v>
      </c>
      <c r="D29" s="49">
        <v>3</v>
      </c>
      <c r="E29" s="50">
        <f t="shared" si="4"/>
        <v>4.1666666666666664E-2</v>
      </c>
      <c r="F29" s="50">
        <f t="shared" si="5"/>
        <v>3.713448840788363E-2</v>
      </c>
      <c r="G29" s="51">
        <f t="shared" si="6"/>
        <v>4.5321782587830345E-3</v>
      </c>
      <c r="H29" s="19"/>
      <c r="I29" s="71">
        <f t="shared" si="7"/>
        <v>66572</v>
      </c>
      <c r="J29" s="52">
        <f t="shared" si="0"/>
        <v>2.8176239048546154</v>
      </c>
      <c r="K29" s="49">
        <f t="shared" si="8"/>
        <v>2</v>
      </c>
      <c r="L29" s="52">
        <f t="shared" si="9"/>
        <v>0.81762390485461545</v>
      </c>
      <c r="M29" s="49">
        <f t="shared" si="1"/>
        <v>1</v>
      </c>
      <c r="N29" s="49">
        <f t="shared" si="10"/>
        <v>3</v>
      </c>
      <c r="O29" s="50">
        <f t="shared" si="2"/>
        <v>4.1666666666666664E-2</v>
      </c>
      <c r="P29" s="50">
        <f t="shared" si="3"/>
        <v>3.8598102447429998E-2</v>
      </c>
      <c r="Q29" s="51">
        <f t="shared" si="11"/>
        <v>3.0685642192366663E-3</v>
      </c>
    </row>
    <row r="30" spans="2:17" ht="17" thickBot="1" x14ac:dyDescent="0.25">
      <c r="B30" s="58" t="s">
        <v>116</v>
      </c>
      <c r="C30" s="59">
        <v>9321</v>
      </c>
      <c r="D30" s="63">
        <v>1</v>
      </c>
      <c r="E30" s="60">
        <f t="shared" si="4"/>
        <v>1.3888888888888888E-2</v>
      </c>
      <c r="F30" s="60">
        <f t="shared" si="5"/>
        <v>5.1993415617659581E-3</v>
      </c>
      <c r="G30" s="61">
        <f t="shared" si="6"/>
        <v>8.68954732712293E-3</v>
      </c>
      <c r="H30" s="19"/>
      <c r="I30" s="31" t="str">
        <f t="shared" si="7"/>
        <v/>
      </c>
      <c r="J30" s="43" t="str">
        <f t="shared" si="0"/>
        <v/>
      </c>
      <c r="K30" s="29" t="str">
        <f t="shared" si="8"/>
        <v/>
      </c>
      <c r="L30" s="43" t="str">
        <f>IF(J30&lt;&gt;"", J30-K30, "")</f>
        <v/>
      </c>
      <c r="M30" s="29" t="str">
        <f t="shared" si="1"/>
        <v/>
      </c>
      <c r="N30" s="89" t="str">
        <f t="shared" si="10"/>
        <v/>
      </c>
      <c r="O30" s="92" t="str">
        <f t="shared" si="2"/>
        <v/>
      </c>
      <c r="P30" s="30" t="str">
        <f t="shared" si="3"/>
        <v/>
      </c>
      <c r="Q30" s="81" t="str">
        <f t="shared" si="11"/>
        <v/>
      </c>
    </row>
    <row r="31" spans="2:17" x14ac:dyDescent="0.2">
      <c r="B31" s="40" t="s">
        <v>27</v>
      </c>
      <c r="C31" s="41">
        <f>SUM(C4:C30)</f>
        <v>1792727</v>
      </c>
      <c r="D31" s="41">
        <f>SUM(D4:D30)</f>
        <v>72</v>
      </c>
      <c r="E31" s="42">
        <f>SUM(E4:E30)</f>
        <v>0.99999999999999978</v>
      </c>
      <c r="F31" s="42">
        <f>SUM(F4:F30)</f>
        <v>0.99999999999999989</v>
      </c>
      <c r="G31" s="55">
        <f>SUM(G4:G30)</f>
        <v>0</v>
      </c>
      <c r="I31" s="40">
        <f>SUM(I4:I30)</f>
        <v>1724748</v>
      </c>
      <c r="J31" s="41"/>
      <c r="K31" s="41">
        <f>SUM(K4:K30)</f>
        <v>70</v>
      </c>
      <c r="L31" s="41"/>
      <c r="M31" s="41"/>
      <c r="N31" s="41">
        <f>SUM(N4:N30)</f>
        <v>72</v>
      </c>
      <c r="O31" s="42">
        <f>SUM(O4:O30)</f>
        <v>0.99999999999999989</v>
      </c>
      <c r="P31" s="42">
        <f>SUM(P4:P30)</f>
        <v>0.99999999999999989</v>
      </c>
      <c r="Q31" s="55">
        <f>SUM(Q9:Q30)</f>
        <v>5.377642775528102E-17</v>
      </c>
    </row>
    <row r="32" spans="2:17" x14ac:dyDescent="0.2">
      <c r="B32" s="23" t="s">
        <v>15</v>
      </c>
      <c r="C32" s="20">
        <v>3439320</v>
      </c>
      <c r="D32" s="20"/>
      <c r="E32" s="20"/>
      <c r="F32" s="20"/>
      <c r="G32" s="24"/>
      <c r="I32" s="23"/>
      <c r="J32" s="20"/>
      <c r="K32" s="20"/>
      <c r="L32" s="20"/>
      <c r="M32" s="20"/>
      <c r="N32" s="20"/>
      <c r="O32" s="20"/>
      <c r="P32" s="20"/>
      <c r="Q32" s="24"/>
    </row>
    <row r="33" spans="2:17" x14ac:dyDescent="0.2">
      <c r="B33" s="23" t="s">
        <v>16</v>
      </c>
      <c r="C33" s="20">
        <v>24558</v>
      </c>
      <c r="D33" s="20"/>
      <c r="E33" s="20"/>
      <c r="F33" s="20"/>
      <c r="G33" s="24"/>
      <c r="I33" s="23">
        <f>_xlfn.FLOOR.MATH(I31/(I34+1))+1</f>
        <v>23627</v>
      </c>
      <c r="J33" s="20"/>
      <c r="K33" s="20"/>
      <c r="L33" s="20"/>
      <c r="M33" s="20"/>
      <c r="N33" s="20"/>
      <c r="O33" s="20"/>
      <c r="P33" s="20"/>
      <c r="Q33" s="24"/>
    </row>
    <row r="34" spans="2:17" ht="17" thickBot="1" x14ac:dyDescent="0.25">
      <c r="B34" s="25" t="s">
        <v>17</v>
      </c>
      <c r="C34" s="26">
        <v>72</v>
      </c>
      <c r="D34" s="26"/>
      <c r="E34" s="26"/>
      <c r="F34" s="26"/>
      <c r="G34" s="27"/>
      <c r="I34" s="25">
        <v>72</v>
      </c>
      <c r="J34" s="26"/>
      <c r="K34" s="26"/>
      <c r="L34" s="26"/>
      <c r="M34" s="26"/>
      <c r="N34" s="26"/>
      <c r="O34" s="26"/>
      <c r="P34" s="26"/>
      <c r="Q34" s="27"/>
    </row>
    <row r="36" spans="2:17" x14ac:dyDescent="0.2">
      <c r="C36" s="54" t="s">
        <v>30</v>
      </c>
      <c r="F36" s="77" t="s">
        <v>28</v>
      </c>
      <c r="G36" s="78" cm="1">
        <f t="array" ref="G36">SUM(IF(G4:G30&lt;&gt;"", ABS(G4:G30), 0))/COUNT(G4:G30)</f>
        <v>2.5834851257858283E-3</v>
      </c>
      <c r="I36" s="19">
        <f>SUMIF(N4:N30, "&lt;&gt;0", I4:I30)/C31</f>
        <v>0.96208067374452444</v>
      </c>
      <c r="J36" t="s">
        <v>29</v>
      </c>
      <c r="P36" s="77" t="s">
        <v>28</v>
      </c>
      <c r="Q36" s="78" cm="1">
        <f t="array" ref="Q36">SUM(IF(Q4:Q30&lt;&gt;"", ABS(Q4:Q30), 0))/COUNT(Q4:Q30)</f>
        <v>3.8813675692802416E-3</v>
      </c>
    </row>
    <row r="37" spans="2:17" x14ac:dyDescent="0.2">
      <c r="C37" s="19"/>
      <c r="I37" s="54" t="s">
        <v>31</v>
      </c>
    </row>
  </sheetData>
  <mergeCells count="1">
    <mergeCell ref="I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FD1DE-B4CE-1B46-A273-B31FB2D6FB68}">
  <dimension ref="B1:Q37"/>
  <sheetViews>
    <sheetView zoomScale="106" workbookViewId="0">
      <selection activeCell="B2" sqref="B2"/>
    </sheetView>
  </sheetViews>
  <sheetFormatPr baseColWidth="10" defaultColWidth="11" defaultRowHeight="16" x14ac:dyDescent="0.2"/>
  <cols>
    <col min="2" max="2" width="54.1640625" customWidth="1"/>
    <col min="4" max="8" width="16" customWidth="1"/>
    <col min="9" max="9" width="12.33203125" customWidth="1"/>
  </cols>
  <sheetData>
    <row r="1" spans="2:17" ht="29" customHeight="1" x14ac:dyDescent="0.25">
      <c r="B1" s="44" t="s">
        <v>45</v>
      </c>
    </row>
    <row r="2" spans="2:17" ht="20" thickBot="1" x14ac:dyDescent="0.3">
      <c r="B2" s="44" t="s">
        <v>18</v>
      </c>
      <c r="C2" s="44"/>
      <c r="D2" s="44"/>
      <c r="I2" s="108" t="s">
        <v>40</v>
      </c>
      <c r="J2" s="108"/>
      <c r="K2" s="44"/>
      <c r="L2" s="44"/>
      <c r="N2" s="79" t="s">
        <v>41</v>
      </c>
    </row>
    <row r="3" spans="2:17" ht="35" thickBot="1" x14ac:dyDescent="0.25">
      <c r="B3" s="39" t="s">
        <v>10</v>
      </c>
      <c r="C3" s="37" t="s">
        <v>11</v>
      </c>
      <c r="D3" s="37" t="s">
        <v>12</v>
      </c>
      <c r="E3" s="37" t="s">
        <v>19</v>
      </c>
      <c r="F3" s="37" t="s">
        <v>20</v>
      </c>
      <c r="G3" s="38" t="s">
        <v>21</v>
      </c>
      <c r="I3" s="35" t="s">
        <v>42</v>
      </c>
      <c r="J3" s="36" t="s">
        <v>22</v>
      </c>
      <c r="K3" s="36" t="s">
        <v>23</v>
      </c>
      <c r="L3" s="37" t="s">
        <v>24</v>
      </c>
      <c r="M3" s="37" t="s">
        <v>25</v>
      </c>
      <c r="N3" s="37" t="s">
        <v>26</v>
      </c>
      <c r="O3" s="37" t="s">
        <v>19</v>
      </c>
      <c r="P3" s="37" t="s">
        <v>20</v>
      </c>
      <c r="Q3" s="38" t="s">
        <v>21</v>
      </c>
    </row>
    <row r="4" spans="2:17" x14ac:dyDescent="0.2">
      <c r="B4" s="31" t="s">
        <v>54</v>
      </c>
      <c r="C4" s="32">
        <v>560</v>
      </c>
      <c r="D4" s="32">
        <v>0</v>
      </c>
      <c r="E4" s="33">
        <f>D4/$D$31</f>
        <v>0</v>
      </c>
      <c r="F4" s="33">
        <f>C4/$C$31</f>
        <v>6.7672734655207416E-4</v>
      </c>
      <c r="G4" s="45">
        <f>E4-F4</f>
        <v>-6.7672734655207416E-4</v>
      </c>
      <c r="H4" s="19"/>
      <c r="I4" s="31" t="str">
        <f>IF(C4&gt;=C$33, C4, "")</f>
        <v/>
      </c>
      <c r="J4" s="34" t="str">
        <f t="shared" ref="J4:J30" si="0">IF(I4&lt;&gt;"", I4/$I$33, "")</f>
        <v/>
      </c>
      <c r="K4" s="32" t="str">
        <f>IF(J4&lt;&gt;"", _xlfn.FLOOR.MATH(J4), "")</f>
        <v/>
      </c>
      <c r="L4" s="34" t="str">
        <f>IF(J4&lt;&gt;"", J4-K4, "")</f>
        <v/>
      </c>
      <c r="M4" s="32" t="str">
        <f t="shared" ref="M4:M30" si="1">IF(L4&lt;&gt;"", IF(RANK(L4,$L$4:$L$30)&lt;=($D$31-$K$31), RANK(L4,$L$4:$L$30), ""), "")</f>
        <v/>
      </c>
      <c r="N4" s="32" t="str">
        <f>IF(M4&lt;&gt;"", K4+1, K4)</f>
        <v/>
      </c>
      <c r="O4" s="90" t="str">
        <f t="shared" ref="O4:O30" si="2">IF(N4&lt;&gt;"", N4/$N$31, "")</f>
        <v/>
      </c>
      <c r="P4" s="33" t="str">
        <f t="shared" ref="P4:P30" si="3">IF(I4&lt;&gt;"", I4/$I$31, "")</f>
        <v/>
      </c>
      <c r="Q4" s="45" t="str">
        <f>IF(P4&lt;&gt;"", O4-P4, "")</f>
        <v/>
      </c>
    </row>
    <row r="5" spans="2:17" x14ac:dyDescent="0.2">
      <c r="B5" s="23" t="s">
        <v>57</v>
      </c>
      <c r="C5" s="20">
        <v>4503</v>
      </c>
      <c r="D5" s="20">
        <v>0</v>
      </c>
      <c r="E5" s="21">
        <f t="shared" ref="E5:E30" si="4">D5/$D$31</f>
        <v>0</v>
      </c>
      <c r="F5" s="21">
        <f t="shared" ref="F5:F30" si="5">C5/$C$31</f>
        <v>5.441612931292839E-3</v>
      </c>
      <c r="G5" s="46">
        <f t="shared" ref="G5:G30" si="6">E5-F5</f>
        <v>-5.441612931292839E-3</v>
      </c>
      <c r="H5" s="19"/>
      <c r="I5" s="31" t="str">
        <f t="shared" ref="I5:I30" si="7">IF(C5&gt;=C$33, C5, "")</f>
        <v/>
      </c>
      <c r="J5" s="22" t="str">
        <f t="shared" si="0"/>
        <v/>
      </c>
      <c r="K5" s="20" t="str">
        <f t="shared" ref="K5:K30" si="8">IF(J5&lt;&gt;"", _xlfn.FLOOR.MATH(J5), "")</f>
        <v/>
      </c>
      <c r="L5" s="22" t="str">
        <f t="shared" ref="L5:L30" si="9">IF(J5&lt;&gt;"", J5-K5, "")</f>
        <v/>
      </c>
      <c r="M5" s="20" t="str">
        <f t="shared" si="1"/>
        <v/>
      </c>
      <c r="N5" s="20" t="str">
        <f t="shared" ref="N5:N30" si="10">IF(M5&lt;&gt;"", K5+1, K5)</f>
        <v/>
      </c>
      <c r="O5" s="91" t="str">
        <f t="shared" si="2"/>
        <v/>
      </c>
      <c r="P5" s="21" t="str">
        <f t="shared" si="3"/>
        <v/>
      </c>
      <c r="Q5" s="46" t="str">
        <f t="shared" ref="Q5:Q30" si="11">IF(P5&lt;&gt;"", O5-P5, "")</f>
        <v/>
      </c>
    </row>
    <row r="6" spans="2:17" x14ac:dyDescent="0.2">
      <c r="B6" s="23" t="s">
        <v>60</v>
      </c>
      <c r="C6" s="20">
        <v>3967</v>
      </c>
      <c r="D6" s="20">
        <v>0</v>
      </c>
      <c r="E6" s="21">
        <f t="shared" si="4"/>
        <v>0</v>
      </c>
      <c r="F6" s="21">
        <f t="shared" si="5"/>
        <v>4.7938881853072822E-3</v>
      </c>
      <c r="G6" s="46">
        <f t="shared" si="6"/>
        <v>-4.7938881853072822E-3</v>
      </c>
      <c r="H6" s="19"/>
      <c r="I6" s="31" t="str">
        <f t="shared" si="7"/>
        <v/>
      </c>
      <c r="J6" s="22" t="str">
        <f t="shared" si="0"/>
        <v/>
      </c>
      <c r="K6" s="20" t="str">
        <f t="shared" si="8"/>
        <v/>
      </c>
      <c r="L6" s="22" t="str">
        <f t="shared" si="9"/>
        <v/>
      </c>
      <c r="M6" s="20" t="str">
        <f t="shared" si="1"/>
        <v/>
      </c>
      <c r="N6" s="20" t="str">
        <f t="shared" si="10"/>
        <v/>
      </c>
      <c r="O6" s="91" t="str">
        <f t="shared" si="2"/>
        <v/>
      </c>
      <c r="P6" s="21" t="str">
        <f t="shared" si="3"/>
        <v/>
      </c>
      <c r="Q6" s="46" t="str">
        <f t="shared" si="11"/>
        <v/>
      </c>
    </row>
    <row r="7" spans="2:17" x14ac:dyDescent="0.2">
      <c r="B7" s="48" t="s">
        <v>61</v>
      </c>
      <c r="C7" s="49">
        <v>15120</v>
      </c>
      <c r="D7" s="53">
        <v>1</v>
      </c>
      <c r="E7" s="50">
        <f t="shared" si="4"/>
        <v>3.3333333333333333E-2</v>
      </c>
      <c r="F7" s="50">
        <f t="shared" si="5"/>
        <v>1.8271638356906001E-2</v>
      </c>
      <c r="G7" s="51">
        <f t="shared" si="6"/>
        <v>1.5061694976427332E-2</v>
      </c>
      <c r="H7" s="19"/>
      <c r="I7" s="31" t="str">
        <f t="shared" si="7"/>
        <v/>
      </c>
      <c r="J7" s="22" t="str">
        <f t="shared" si="0"/>
        <v/>
      </c>
      <c r="K7" s="20" t="str">
        <f t="shared" si="8"/>
        <v/>
      </c>
      <c r="L7" s="22" t="str">
        <f t="shared" si="9"/>
        <v/>
      </c>
      <c r="M7" s="20" t="str">
        <f t="shared" si="1"/>
        <v/>
      </c>
      <c r="N7" s="80" t="str">
        <f t="shared" si="10"/>
        <v/>
      </c>
      <c r="O7" s="91" t="str">
        <f t="shared" si="2"/>
        <v/>
      </c>
      <c r="P7" s="21" t="str">
        <f t="shared" si="3"/>
        <v/>
      </c>
      <c r="Q7" s="46" t="str">
        <f t="shared" si="11"/>
        <v/>
      </c>
    </row>
    <row r="8" spans="2:17" x14ac:dyDescent="0.2">
      <c r="B8" s="23" t="s">
        <v>62</v>
      </c>
      <c r="C8" s="20">
        <v>4414</v>
      </c>
      <c r="D8" s="20">
        <v>0</v>
      </c>
      <c r="E8" s="21">
        <f t="shared" si="4"/>
        <v>0</v>
      </c>
      <c r="F8" s="21">
        <f t="shared" si="5"/>
        <v>5.3340616208586702E-3</v>
      </c>
      <c r="G8" s="46">
        <f t="shared" si="6"/>
        <v>-5.3340616208586702E-3</v>
      </c>
      <c r="H8" s="19"/>
      <c r="I8" s="31" t="str">
        <f t="shared" si="7"/>
        <v/>
      </c>
      <c r="J8" s="22" t="str">
        <f t="shared" si="0"/>
        <v/>
      </c>
      <c r="K8" s="20" t="str">
        <f t="shared" si="8"/>
        <v/>
      </c>
      <c r="L8" s="22" t="str">
        <f t="shared" si="9"/>
        <v/>
      </c>
      <c r="M8" s="20" t="str">
        <f t="shared" si="1"/>
        <v/>
      </c>
      <c r="N8" s="20" t="str">
        <f t="shared" si="10"/>
        <v/>
      </c>
      <c r="O8" s="91" t="str">
        <f t="shared" si="2"/>
        <v/>
      </c>
      <c r="P8" s="21" t="str">
        <f t="shared" si="3"/>
        <v/>
      </c>
      <c r="Q8" s="46" t="str">
        <f t="shared" si="11"/>
        <v/>
      </c>
    </row>
    <row r="9" spans="2:17" x14ac:dyDescent="0.2">
      <c r="B9" s="23" t="s">
        <v>66</v>
      </c>
      <c r="C9" s="20">
        <v>179</v>
      </c>
      <c r="D9" s="20">
        <v>0</v>
      </c>
      <c r="E9" s="21">
        <f t="shared" si="4"/>
        <v>0</v>
      </c>
      <c r="F9" s="21">
        <f t="shared" si="5"/>
        <v>2.1631106255860943E-4</v>
      </c>
      <c r="G9" s="46">
        <f t="shared" si="6"/>
        <v>-2.1631106255860943E-4</v>
      </c>
      <c r="H9" s="19"/>
      <c r="I9" s="31" t="str">
        <f t="shared" si="7"/>
        <v/>
      </c>
      <c r="J9" s="22" t="str">
        <f t="shared" si="0"/>
        <v/>
      </c>
      <c r="K9" s="20" t="str">
        <f t="shared" si="8"/>
        <v/>
      </c>
      <c r="L9" s="22" t="str">
        <f t="shared" si="9"/>
        <v/>
      </c>
      <c r="M9" s="20" t="str">
        <f t="shared" si="1"/>
        <v/>
      </c>
      <c r="N9" s="20" t="str">
        <f t="shared" si="10"/>
        <v/>
      </c>
      <c r="O9" s="91" t="str">
        <f t="shared" si="2"/>
        <v/>
      </c>
      <c r="P9" s="21" t="str">
        <f t="shared" si="3"/>
        <v/>
      </c>
      <c r="Q9" s="46" t="str">
        <f t="shared" si="11"/>
        <v/>
      </c>
    </row>
    <row r="10" spans="2:17" x14ac:dyDescent="0.2">
      <c r="B10" s="48" t="s">
        <v>67</v>
      </c>
      <c r="C10" s="49">
        <v>429241</v>
      </c>
      <c r="D10" s="49">
        <v>16</v>
      </c>
      <c r="E10" s="50">
        <f t="shared" si="4"/>
        <v>0.53333333333333333</v>
      </c>
      <c r="F10" s="50">
        <f t="shared" si="5"/>
        <v>0.51871271957385512</v>
      </c>
      <c r="G10" s="51">
        <f t="shared" si="6"/>
        <v>1.4620613759478207E-2</v>
      </c>
      <c r="H10" s="19"/>
      <c r="I10" s="71">
        <f t="shared" si="7"/>
        <v>429241</v>
      </c>
      <c r="J10" s="52">
        <f t="shared" si="0"/>
        <v>18.425523695054945</v>
      </c>
      <c r="K10" s="49">
        <f t="shared" si="8"/>
        <v>18</v>
      </c>
      <c r="L10" s="52">
        <f t="shared" si="9"/>
        <v>0.42552369505494525</v>
      </c>
      <c r="M10" s="49" t="str">
        <f t="shared" si="1"/>
        <v/>
      </c>
      <c r="N10" s="49">
        <f t="shared" si="10"/>
        <v>18</v>
      </c>
      <c r="O10" s="50">
        <f t="shared" si="2"/>
        <v>0.6</v>
      </c>
      <c r="P10" s="50">
        <f t="shared" si="3"/>
        <v>0.59439066236656224</v>
      </c>
      <c r="Q10" s="51">
        <f t="shared" si="11"/>
        <v>5.6093376334377387E-3</v>
      </c>
    </row>
    <row r="11" spans="2:17" x14ac:dyDescent="0.2">
      <c r="B11" s="23" t="s">
        <v>69</v>
      </c>
      <c r="C11" s="20">
        <v>672</v>
      </c>
      <c r="D11" s="20">
        <v>0</v>
      </c>
      <c r="E11" s="21">
        <f t="shared" si="4"/>
        <v>0</v>
      </c>
      <c r="F11" s="21">
        <f t="shared" si="5"/>
        <v>8.1207281586248895E-4</v>
      </c>
      <c r="G11" s="46">
        <f t="shared" si="6"/>
        <v>-8.1207281586248895E-4</v>
      </c>
      <c r="H11" s="19"/>
      <c r="I11" s="31" t="str">
        <f t="shared" si="7"/>
        <v/>
      </c>
      <c r="J11" s="22" t="str">
        <f t="shared" si="0"/>
        <v/>
      </c>
      <c r="K11" s="20" t="str">
        <f t="shared" si="8"/>
        <v/>
      </c>
      <c r="L11" s="22" t="str">
        <f t="shared" si="9"/>
        <v/>
      </c>
      <c r="M11" s="20" t="str">
        <f t="shared" si="1"/>
        <v/>
      </c>
      <c r="N11" s="20" t="str">
        <f t="shared" si="10"/>
        <v/>
      </c>
      <c r="O11" s="91" t="str">
        <f t="shared" si="2"/>
        <v/>
      </c>
      <c r="P11" s="21" t="str">
        <f t="shared" si="3"/>
        <v/>
      </c>
      <c r="Q11" s="46" t="str">
        <f t="shared" si="11"/>
        <v/>
      </c>
    </row>
    <row r="12" spans="2:17" x14ac:dyDescent="0.2">
      <c r="B12" s="23" t="s">
        <v>71</v>
      </c>
      <c r="C12" s="20">
        <v>5874</v>
      </c>
      <c r="D12" s="20">
        <v>0</v>
      </c>
      <c r="E12" s="21">
        <f t="shared" si="4"/>
        <v>0</v>
      </c>
      <c r="F12" s="21">
        <f t="shared" si="5"/>
        <v>7.0983864886551493E-3</v>
      </c>
      <c r="G12" s="46">
        <f t="shared" si="6"/>
        <v>-7.0983864886551493E-3</v>
      </c>
      <c r="H12" s="19"/>
      <c r="I12" s="31" t="str">
        <f t="shared" si="7"/>
        <v/>
      </c>
      <c r="J12" s="22" t="str">
        <f t="shared" si="0"/>
        <v/>
      </c>
      <c r="K12" s="20" t="str">
        <f t="shared" si="8"/>
        <v/>
      </c>
      <c r="L12" s="22" t="str">
        <f t="shared" si="9"/>
        <v/>
      </c>
      <c r="M12" s="20" t="str">
        <f t="shared" si="1"/>
        <v/>
      </c>
      <c r="N12" s="20" t="str">
        <f t="shared" si="10"/>
        <v/>
      </c>
      <c r="O12" s="91" t="str">
        <f t="shared" si="2"/>
        <v/>
      </c>
      <c r="P12" s="21" t="str">
        <f t="shared" si="3"/>
        <v/>
      </c>
      <c r="Q12" s="46" t="str">
        <f t="shared" si="11"/>
        <v/>
      </c>
    </row>
    <row r="13" spans="2:17" x14ac:dyDescent="0.2">
      <c r="B13" s="23" t="s">
        <v>73</v>
      </c>
      <c r="C13" s="20">
        <v>469</v>
      </c>
      <c r="D13" s="20">
        <v>0</v>
      </c>
      <c r="E13" s="21">
        <f t="shared" si="4"/>
        <v>0</v>
      </c>
      <c r="F13" s="21">
        <f t="shared" si="5"/>
        <v>5.6675915273736216E-4</v>
      </c>
      <c r="G13" s="46">
        <f t="shared" si="6"/>
        <v>-5.6675915273736216E-4</v>
      </c>
      <c r="H13" s="19"/>
      <c r="I13" s="31" t="str">
        <f t="shared" si="7"/>
        <v/>
      </c>
      <c r="J13" s="22" t="str">
        <f t="shared" si="0"/>
        <v/>
      </c>
      <c r="K13" s="20" t="str">
        <f t="shared" si="8"/>
        <v/>
      </c>
      <c r="L13" s="22" t="str">
        <f t="shared" si="9"/>
        <v/>
      </c>
      <c r="M13" s="20" t="str">
        <f t="shared" si="1"/>
        <v/>
      </c>
      <c r="N13" s="20" t="str">
        <f t="shared" si="10"/>
        <v/>
      </c>
      <c r="O13" s="91" t="str">
        <f t="shared" si="2"/>
        <v/>
      </c>
      <c r="P13" s="21" t="str">
        <f t="shared" si="3"/>
        <v/>
      </c>
      <c r="Q13" s="46" t="str">
        <f t="shared" si="11"/>
        <v/>
      </c>
    </row>
    <row r="14" spans="2:17" x14ac:dyDescent="0.2">
      <c r="B14" s="23" t="s">
        <v>76</v>
      </c>
      <c r="C14" s="20">
        <v>1453</v>
      </c>
      <c r="D14" s="20">
        <v>0</v>
      </c>
      <c r="E14" s="21">
        <f t="shared" si="4"/>
        <v>0</v>
      </c>
      <c r="F14" s="21">
        <f t="shared" si="5"/>
        <v>1.7558657759645781E-3</v>
      </c>
      <c r="G14" s="46">
        <f t="shared" si="6"/>
        <v>-1.7558657759645781E-3</v>
      </c>
      <c r="H14" s="19"/>
      <c r="I14" s="31" t="str">
        <f t="shared" si="7"/>
        <v/>
      </c>
      <c r="J14" s="22" t="str">
        <f t="shared" si="0"/>
        <v/>
      </c>
      <c r="K14" s="20" t="str">
        <f t="shared" si="8"/>
        <v/>
      </c>
      <c r="L14" s="22" t="str">
        <f t="shared" si="9"/>
        <v/>
      </c>
      <c r="M14" s="20" t="str">
        <f t="shared" si="1"/>
        <v/>
      </c>
      <c r="N14" s="20" t="str">
        <f t="shared" si="10"/>
        <v/>
      </c>
      <c r="O14" s="91" t="str">
        <f t="shared" si="2"/>
        <v/>
      </c>
      <c r="P14" s="21" t="str">
        <f t="shared" si="3"/>
        <v/>
      </c>
      <c r="Q14" s="46" t="str">
        <f t="shared" si="11"/>
        <v/>
      </c>
    </row>
    <row r="15" spans="2:17" x14ac:dyDescent="0.2">
      <c r="B15" s="23" t="s">
        <v>82</v>
      </c>
      <c r="C15" s="20">
        <v>2916</v>
      </c>
      <c r="D15" s="20">
        <v>0</v>
      </c>
      <c r="E15" s="21">
        <f t="shared" si="4"/>
        <v>0</v>
      </c>
      <c r="F15" s="21">
        <f t="shared" si="5"/>
        <v>3.523815968831872E-3</v>
      </c>
      <c r="G15" s="46">
        <f t="shared" si="6"/>
        <v>-3.523815968831872E-3</v>
      </c>
      <c r="H15" s="19"/>
      <c r="I15" s="31" t="str">
        <f t="shared" si="7"/>
        <v/>
      </c>
      <c r="J15" s="22" t="str">
        <f t="shared" si="0"/>
        <v/>
      </c>
      <c r="K15" s="20" t="str">
        <f t="shared" si="8"/>
        <v/>
      </c>
      <c r="L15" s="22" t="str">
        <f t="shared" si="9"/>
        <v/>
      </c>
      <c r="M15" s="20" t="str">
        <f t="shared" si="1"/>
        <v/>
      </c>
      <c r="N15" s="20" t="str">
        <f t="shared" si="10"/>
        <v/>
      </c>
      <c r="O15" s="91" t="str">
        <f t="shared" si="2"/>
        <v/>
      </c>
      <c r="P15" s="21" t="str">
        <f t="shared" si="3"/>
        <v/>
      </c>
      <c r="Q15" s="46" t="str">
        <f t="shared" si="11"/>
        <v/>
      </c>
    </row>
    <row r="16" spans="2:17" x14ac:dyDescent="0.2">
      <c r="B16" s="23" t="s">
        <v>83</v>
      </c>
      <c r="C16" s="20">
        <v>1860</v>
      </c>
      <c r="D16" s="20">
        <v>0</v>
      </c>
      <c r="E16" s="21">
        <f t="shared" si="4"/>
        <v>0</v>
      </c>
      <c r="F16" s="21">
        <f t="shared" si="5"/>
        <v>2.2477015439051036E-3</v>
      </c>
      <c r="G16" s="46">
        <f t="shared" si="6"/>
        <v>-2.2477015439051036E-3</v>
      </c>
      <c r="H16" s="19"/>
      <c r="I16" s="31" t="str">
        <f t="shared" si="7"/>
        <v/>
      </c>
      <c r="J16" s="22" t="str">
        <f t="shared" si="0"/>
        <v/>
      </c>
      <c r="K16" s="20" t="str">
        <f t="shared" si="8"/>
        <v/>
      </c>
      <c r="L16" s="22" t="str">
        <f t="shared" si="9"/>
        <v/>
      </c>
      <c r="M16" s="20" t="str">
        <f t="shared" si="1"/>
        <v/>
      </c>
      <c r="N16" s="20" t="str">
        <f t="shared" si="10"/>
        <v/>
      </c>
      <c r="O16" s="91" t="str">
        <f t="shared" si="2"/>
        <v/>
      </c>
      <c r="P16" s="21" t="str">
        <f t="shared" si="3"/>
        <v/>
      </c>
      <c r="Q16" s="46" t="str">
        <f t="shared" si="11"/>
        <v/>
      </c>
    </row>
    <row r="17" spans="2:17" x14ac:dyDescent="0.2">
      <c r="B17" s="48" t="s">
        <v>84</v>
      </c>
      <c r="C17" s="49">
        <v>181062</v>
      </c>
      <c r="D17" s="49">
        <v>7</v>
      </c>
      <c r="E17" s="50">
        <f t="shared" si="4"/>
        <v>0.23333333333333334</v>
      </c>
      <c r="F17" s="50">
        <f t="shared" si="5"/>
        <v>0.21880286932394938</v>
      </c>
      <c r="G17" s="51">
        <f t="shared" si="6"/>
        <v>1.4530464009383959E-2</v>
      </c>
      <c r="H17" s="19"/>
      <c r="I17" s="71">
        <f t="shared" si="7"/>
        <v>181062</v>
      </c>
      <c r="J17" s="52">
        <f t="shared" si="0"/>
        <v>7.7722355769230766</v>
      </c>
      <c r="K17" s="49">
        <f t="shared" si="8"/>
        <v>7</v>
      </c>
      <c r="L17" s="52">
        <f t="shared" si="9"/>
        <v>0.77223557692307665</v>
      </c>
      <c r="M17" s="49" t="str">
        <f t="shared" si="1"/>
        <v/>
      </c>
      <c r="N17" s="49">
        <f t="shared" si="10"/>
        <v>7</v>
      </c>
      <c r="O17" s="50">
        <f t="shared" si="2"/>
        <v>0.23333333333333334</v>
      </c>
      <c r="P17" s="50">
        <f t="shared" si="3"/>
        <v>0.25072526182124838</v>
      </c>
      <c r="Q17" s="51">
        <f t="shared" si="11"/>
        <v>-1.7391928487915043E-2</v>
      </c>
    </row>
    <row r="18" spans="2:17" x14ac:dyDescent="0.2">
      <c r="B18" s="48" t="s">
        <v>86</v>
      </c>
      <c r="C18" s="49">
        <v>111850</v>
      </c>
      <c r="D18" s="49">
        <v>4</v>
      </c>
      <c r="E18" s="50">
        <f t="shared" si="4"/>
        <v>0.13333333333333333</v>
      </c>
      <c r="F18" s="50">
        <f t="shared" si="5"/>
        <v>0.1351642030568741</v>
      </c>
      <c r="G18" s="51">
        <f t="shared" si="6"/>
        <v>-1.8308697235407678E-3</v>
      </c>
      <c r="H18" s="19"/>
      <c r="I18" s="71">
        <f t="shared" si="7"/>
        <v>111850</v>
      </c>
      <c r="J18" s="52">
        <f t="shared" si="0"/>
        <v>4.8012534340659343</v>
      </c>
      <c r="K18" s="49">
        <f t="shared" si="8"/>
        <v>4</v>
      </c>
      <c r="L18" s="52">
        <f t="shared" si="9"/>
        <v>0.8012534340659343</v>
      </c>
      <c r="M18" s="49">
        <f t="shared" si="1"/>
        <v>1</v>
      </c>
      <c r="N18" s="49">
        <f t="shared" si="10"/>
        <v>5</v>
      </c>
      <c r="O18" s="50">
        <f t="shared" si="2"/>
        <v>0.16666666666666666</v>
      </c>
      <c r="P18" s="50">
        <f t="shared" si="3"/>
        <v>0.15488407581218938</v>
      </c>
      <c r="Q18" s="51">
        <f t="shared" si="11"/>
        <v>1.1782590854477276E-2</v>
      </c>
    </row>
    <row r="19" spans="2:17" x14ac:dyDescent="0.2">
      <c r="B19" s="23" t="s">
        <v>88</v>
      </c>
      <c r="C19" s="20">
        <v>1193</v>
      </c>
      <c r="D19" s="20">
        <v>0</v>
      </c>
      <c r="E19" s="21">
        <f t="shared" si="4"/>
        <v>0</v>
      </c>
      <c r="F19" s="21">
        <f t="shared" si="5"/>
        <v>1.4416709364939724E-3</v>
      </c>
      <c r="G19" s="46">
        <f t="shared" si="6"/>
        <v>-1.4416709364939724E-3</v>
      </c>
      <c r="H19" s="19"/>
      <c r="I19" s="31" t="str">
        <f t="shared" si="7"/>
        <v/>
      </c>
      <c r="J19" s="22" t="str">
        <f t="shared" si="0"/>
        <v/>
      </c>
      <c r="K19" s="20" t="str">
        <f t="shared" si="8"/>
        <v/>
      </c>
      <c r="L19" s="22" t="str">
        <f t="shared" si="9"/>
        <v/>
      </c>
      <c r="M19" s="20" t="str">
        <f t="shared" si="1"/>
        <v/>
      </c>
      <c r="N19" s="20" t="str">
        <f t="shared" si="10"/>
        <v/>
      </c>
      <c r="O19" s="91" t="str">
        <f t="shared" si="2"/>
        <v/>
      </c>
      <c r="P19" s="21" t="str">
        <f t="shared" si="3"/>
        <v/>
      </c>
      <c r="Q19" s="46" t="str">
        <f t="shared" si="11"/>
        <v/>
      </c>
    </row>
    <row r="20" spans="2:17" x14ac:dyDescent="0.2">
      <c r="B20" s="23" t="s">
        <v>89</v>
      </c>
      <c r="C20" s="20">
        <v>483</v>
      </c>
      <c r="D20" s="20">
        <v>0</v>
      </c>
      <c r="E20" s="21">
        <f t="shared" si="4"/>
        <v>0</v>
      </c>
      <c r="F20" s="21">
        <f t="shared" si="5"/>
        <v>5.8367733640116398E-4</v>
      </c>
      <c r="G20" s="46">
        <f t="shared" si="6"/>
        <v>-5.8367733640116398E-4</v>
      </c>
      <c r="H20" s="19"/>
      <c r="I20" s="31" t="str">
        <f t="shared" si="7"/>
        <v/>
      </c>
      <c r="J20" s="22" t="str">
        <f t="shared" si="0"/>
        <v/>
      </c>
      <c r="K20" s="20" t="str">
        <f t="shared" si="8"/>
        <v/>
      </c>
      <c r="L20" s="22" t="str">
        <f t="shared" si="9"/>
        <v/>
      </c>
      <c r="M20" s="20" t="str">
        <f t="shared" si="1"/>
        <v/>
      </c>
      <c r="N20" s="20" t="str">
        <f t="shared" si="10"/>
        <v/>
      </c>
      <c r="O20" s="91" t="str">
        <f t="shared" si="2"/>
        <v/>
      </c>
      <c r="P20" s="21" t="str">
        <f t="shared" si="3"/>
        <v/>
      </c>
      <c r="Q20" s="46" t="str">
        <f t="shared" si="11"/>
        <v/>
      </c>
    </row>
    <row r="21" spans="2:17" x14ac:dyDescent="0.2">
      <c r="B21" s="23" t="s">
        <v>91</v>
      </c>
      <c r="C21" s="20">
        <v>1537</v>
      </c>
      <c r="D21" s="20">
        <v>0</v>
      </c>
      <c r="E21" s="21">
        <f t="shared" si="4"/>
        <v>0</v>
      </c>
      <c r="F21" s="21">
        <f t="shared" si="5"/>
        <v>1.8573748779473892E-3</v>
      </c>
      <c r="G21" s="46">
        <f t="shared" si="6"/>
        <v>-1.8573748779473892E-3</v>
      </c>
      <c r="H21" s="19"/>
      <c r="I21" s="31" t="str">
        <f t="shared" si="7"/>
        <v/>
      </c>
      <c r="J21" s="22" t="str">
        <f t="shared" si="0"/>
        <v/>
      </c>
      <c r="K21" s="20" t="str">
        <f t="shared" si="8"/>
        <v/>
      </c>
      <c r="L21" s="22" t="str">
        <f t="shared" si="9"/>
        <v/>
      </c>
      <c r="M21" s="20" t="str">
        <f t="shared" si="1"/>
        <v/>
      </c>
      <c r="N21" s="20" t="str">
        <f t="shared" si="10"/>
        <v/>
      </c>
      <c r="O21" s="91" t="str">
        <f t="shared" si="2"/>
        <v/>
      </c>
      <c r="P21" s="21" t="str">
        <f t="shared" si="3"/>
        <v/>
      </c>
      <c r="Q21" s="46" t="str">
        <f t="shared" si="11"/>
        <v/>
      </c>
    </row>
    <row r="22" spans="2:17" x14ac:dyDescent="0.2">
      <c r="B22" s="23" t="s">
        <v>96</v>
      </c>
      <c r="C22" s="20">
        <v>241</v>
      </c>
      <c r="D22" s="20">
        <v>0</v>
      </c>
      <c r="E22" s="21">
        <f t="shared" si="4"/>
        <v>0</v>
      </c>
      <c r="F22" s="21">
        <f t="shared" si="5"/>
        <v>2.9123444735544622E-4</v>
      </c>
      <c r="G22" s="46">
        <f t="shared" si="6"/>
        <v>-2.9123444735544622E-4</v>
      </c>
      <c r="H22" s="19"/>
      <c r="I22" s="31" t="str">
        <f t="shared" si="7"/>
        <v/>
      </c>
      <c r="J22" s="22" t="str">
        <f t="shared" si="0"/>
        <v/>
      </c>
      <c r="K22" s="20" t="str">
        <f t="shared" si="8"/>
        <v/>
      </c>
      <c r="L22" s="22" t="str">
        <f t="shared" si="9"/>
        <v/>
      </c>
      <c r="M22" s="20" t="str">
        <f t="shared" si="1"/>
        <v/>
      </c>
      <c r="N22" s="20" t="str">
        <f t="shared" si="10"/>
        <v/>
      </c>
      <c r="O22" s="91" t="str">
        <f t="shared" si="2"/>
        <v/>
      </c>
      <c r="P22" s="21" t="str">
        <f t="shared" si="3"/>
        <v/>
      </c>
      <c r="Q22" s="46" t="str">
        <f t="shared" si="11"/>
        <v/>
      </c>
    </row>
    <row r="23" spans="2:17" x14ac:dyDescent="0.2">
      <c r="B23" s="23" t="s">
        <v>100</v>
      </c>
      <c r="C23" s="20">
        <v>1970</v>
      </c>
      <c r="D23" s="20">
        <v>0</v>
      </c>
      <c r="E23" s="21">
        <f t="shared" si="4"/>
        <v>0</v>
      </c>
      <c r="F23" s="21">
        <f t="shared" si="5"/>
        <v>2.3806301298349751E-3</v>
      </c>
      <c r="G23" s="46">
        <f t="shared" si="6"/>
        <v>-2.3806301298349751E-3</v>
      </c>
      <c r="H23" s="19"/>
      <c r="I23" s="31" t="str">
        <f t="shared" si="7"/>
        <v/>
      </c>
      <c r="J23" s="22" t="str">
        <f t="shared" si="0"/>
        <v/>
      </c>
      <c r="K23" s="20" t="str">
        <f t="shared" si="8"/>
        <v/>
      </c>
      <c r="L23" s="22" t="str">
        <f t="shared" si="9"/>
        <v/>
      </c>
      <c r="M23" s="20" t="str">
        <f t="shared" si="1"/>
        <v/>
      </c>
      <c r="N23" s="20" t="str">
        <f t="shared" si="10"/>
        <v/>
      </c>
      <c r="O23" s="91" t="str">
        <f t="shared" si="2"/>
        <v/>
      </c>
      <c r="P23" s="21" t="str">
        <f t="shared" si="3"/>
        <v/>
      </c>
      <c r="Q23" s="46" t="str">
        <f t="shared" si="11"/>
        <v/>
      </c>
    </row>
    <row r="24" spans="2:17" x14ac:dyDescent="0.2">
      <c r="B24" s="23" t="s">
        <v>101</v>
      </c>
      <c r="C24" s="20">
        <v>11730</v>
      </c>
      <c r="D24" s="20">
        <v>0</v>
      </c>
      <c r="E24" s="21">
        <f t="shared" si="4"/>
        <v>0</v>
      </c>
      <c r="F24" s="21">
        <f t="shared" si="5"/>
        <v>1.417502102688541E-2</v>
      </c>
      <c r="G24" s="46">
        <f t="shared" si="6"/>
        <v>-1.417502102688541E-2</v>
      </c>
      <c r="H24" s="19"/>
      <c r="I24" s="31" t="str">
        <f t="shared" si="7"/>
        <v/>
      </c>
      <c r="J24" s="22" t="str">
        <f t="shared" si="0"/>
        <v/>
      </c>
      <c r="K24" s="20" t="str">
        <f t="shared" si="8"/>
        <v/>
      </c>
      <c r="L24" s="22" t="str">
        <f t="shared" si="9"/>
        <v/>
      </c>
      <c r="M24" s="20" t="str">
        <f t="shared" si="1"/>
        <v/>
      </c>
      <c r="N24" s="20" t="str">
        <f t="shared" si="10"/>
        <v/>
      </c>
      <c r="O24" s="91" t="str">
        <f t="shared" si="2"/>
        <v/>
      </c>
      <c r="P24" s="21" t="str">
        <f t="shared" si="3"/>
        <v/>
      </c>
      <c r="Q24" s="46" t="str">
        <f t="shared" si="11"/>
        <v/>
      </c>
    </row>
    <row r="25" spans="2:17" x14ac:dyDescent="0.2">
      <c r="B25" s="23" t="s">
        <v>105</v>
      </c>
      <c r="C25" s="20">
        <v>2348</v>
      </c>
      <c r="D25" s="20">
        <v>0</v>
      </c>
      <c r="E25" s="21">
        <f t="shared" si="4"/>
        <v>0</v>
      </c>
      <c r="F25" s="21">
        <f t="shared" si="5"/>
        <v>2.8374210887576251E-3</v>
      </c>
      <c r="G25" s="46">
        <f t="shared" si="6"/>
        <v>-2.8374210887576251E-3</v>
      </c>
      <c r="H25" s="19"/>
      <c r="I25" s="31" t="str">
        <f t="shared" si="7"/>
        <v/>
      </c>
      <c r="J25" s="22" t="str">
        <f t="shared" si="0"/>
        <v/>
      </c>
      <c r="K25" s="20" t="str">
        <f t="shared" si="8"/>
        <v/>
      </c>
      <c r="L25" s="22" t="str">
        <f t="shared" si="9"/>
        <v/>
      </c>
      <c r="M25" s="20" t="str">
        <f t="shared" si="1"/>
        <v/>
      </c>
      <c r="N25" s="20" t="str">
        <f t="shared" si="10"/>
        <v/>
      </c>
      <c r="O25" s="91" t="str">
        <f t="shared" si="2"/>
        <v/>
      </c>
      <c r="P25" s="21" t="str">
        <f t="shared" si="3"/>
        <v/>
      </c>
      <c r="Q25" s="46" t="str">
        <f t="shared" si="11"/>
        <v/>
      </c>
    </row>
    <row r="26" spans="2:17" x14ac:dyDescent="0.2">
      <c r="B26" s="48" t="s">
        <v>113</v>
      </c>
      <c r="C26" s="49">
        <v>15985</v>
      </c>
      <c r="D26" s="49">
        <v>1</v>
      </c>
      <c r="E26" s="50">
        <f t="shared" si="4"/>
        <v>3.3333333333333333E-2</v>
      </c>
      <c r="F26" s="50">
        <f t="shared" si="5"/>
        <v>1.9316940418990902E-2</v>
      </c>
      <c r="G26" s="51">
        <f t="shared" si="6"/>
        <v>1.4016392914342431E-2</v>
      </c>
      <c r="H26" s="19"/>
      <c r="I26" s="31" t="str">
        <f t="shared" si="7"/>
        <v/>
      </c>
      <c r="J26" s="22" t="str">
        <f t="shared" si="0"/>
        <v/>
      </c>
      <c r="K26" s="20" t="str">
        <f t="shared" si="8"/>
        <v/>
      </c>
      <c r="L26" s="22" t="str">
        <f t="shared" si="9"/>
        <v/>
      </c>
      <c r="M26" s="20" t="str">
        <f t="shared" si="1"/>
        <v/>
      </c>
      <c r="N26" s="20" t="str">
        <f t="shared" si="10"/>
        <v/>
      </c>
      <c r="O26" s="91" t="str">
        <f t="shared" si="2"/>
        <v/>
      </c>
      <c r="P26" s="21" t="str">
        <f t="shared" si="3"/>
        <v/>
      </c>
      <c r="Q26" s="46" t="str">
        <f t="shared" si="11"/>
        <v/>
      </c>
    </row>
    <row r="27" spans="2:17" x14ac:dyDescent="0.2">
      <c r="B27" s="23" t="s">
        <v>114</v>
      </c>
      <c r="C27" s="20">
        <v>1408</v>
      </c>
      <c r="D27" s="20">
        <v>0</v>
      </c>
      <c r="E27" s="21">
        <f t="shared" si="4"/>
        <v>0</v>
      </c>
      <c r="F27" s="21">
        <f t="shared" si="5"/>
        <v>1.7014858999023579E-3</v>
      </c>
      <c r="G27" s="46">
        <f t="shared" si="6"/>
        <v>-1.7014858999023579E-3</v>
      </c>
      <c r="H27" s="19"/>
      <c r="I27" s="31" t="str">
        <f t="shared" si="7"/>
        <v/>
      </c>
      <c r="J27" s="22" t="str">
        <f t="shared" si="0"/>
        <v/>
      </c>
      <c r="K27" s="20" t="str">
        <f t="shared" si="8"/>
        <v/>
      </c>
      <c r="L27" s="22" t="str">
        <f t="shared" si="9"/>
        <v/>
      </c>
      <c r="M27" s="20" t="str">
        <f t="shared" si="1"/>
        <v/>
      </c>
      <c r="N27" s="20" t="str">
        <f t="shared" si="10"/>
        <v/>
      </c>
      <c r="O27" s="91" t="str">
        <f t="shared" si="2"/>
        <v/>
      </c>
      <c r="P27" s="21" t="str">
        <f t="shared" si="3"/>
        <v/>
      </c>
      <c r="Q27" s="46" t="str">
        <f t="shared" si="11"/>
        <v/>
      </c>
    </row>
    <row r="28" spans="2:17" x14ac:dyDescent="0.2">
      <c r="B28" s="23" t="s">
        <v>115</v>
      </c>
      <c r="C28" s="20">
        <v>986</v>
      </c>
      <c r="D28" s="20">
        <v>0</v>
      </c>
      <c r="E28" s="21">
        <f t="shared" si="4"/>
        <v>0</v>
      </c>
      <c r="F28" s="21">
        <f t="shared" si="5"/>
        <v>1.1915235066077591E-3</v>
      </c>
      <c r="G28" s="46">
        <f t="shared" si="6"/>
        <v>-1.1915235066077591E-3</v>
      </c>
      <c r="H28" s="19"/>
      <c r="I28" s="31" t="str">
        <f t="shared" si="7"/>
        <v/>
      </c>
      <c r="J28" s="22" t="str">
        <f t="shared" si="0"/>
        <v/>
      </c>
      <c r="K28" s="20" t="str">
        <f t="shared" si="8"/>
        <v/>
      </c>
      <c r="L28" s="22" t="str">
        <f t="shared" si="9"/>
        <v/>
      </c>
      <c r="M28" s="20" t="str">
        <f t="shared" si="1"/>
        <v/>
      </c>
      <c r="N28" s="20" t="str">
        <f t="shared" si="10"/>
        <v/>
      </c>
      <c r="O28" s="91" t="str">
        <f t="shared" si="2"/>
        <v/>
      </c>
      <c r="P28" s="21" t="str">
        <f t="shared" si="3"/>
        <v/>
      </c>
      <c r="Q28" s="46" t="str">
        <f t="shared" si="11"/>
        <v/>
      </c>
    </row>
    <row r="29" spans="2:17" x14ac:dyDescent="0.2">
      <c r="B29" s="48" t="s">
        <v>116</v>
      </c>
      <c r="C29" s="49">
        <v>24933</v>
      </c>
      <c r="D29" s="49">
        <v>1</v>
      </c>
      <c r="E29" s="50">
        <f t="shared" si="4"/>
        <v>3.3333333333333333E-2</v>
      </c>
      <c r="F29" s="50">
        <f t="shared" si="5"/>
        <v>3.0130076663540832E-2</v>
      </c>
      <c r="G29" s="51">
        <f t="shared" si="6"/>
        <v>3.2032566697925008E-3</v>
      </c>
      <c r="H29" s="19"/>
      <c r="I29" s="31" t="str">
        <f t="shared" si="7"/>
        <v/>
      </c>
      <c r="J29" s="22" t="str">
        <f t="shared" si="0"/>
        <v/>
      </c>
      <c r="K29" s="20" t="str">
        <f t="shared" si="8"/>
        <v/>
      </c>
      <c r="L29" s="22" t="str">
        <f t="shared" si="9"/>
        <v/>
      </c>
      <c r="M29" s="20" t="str">
        <f t="shared" si="1"/>
        <v/>
      </c>
      <c r="N29" s="20" t="str">
        <f t="shared" si="10"/>
        <v/>
      </c>
      <c r="O29" s="91" t="str">
        <f t="shared" si="2"/>
        <v/>
      </c>
      <c r="P29" s="21" t="str">
        <f t="shared" si="3"/>
        <v/>
      </c>
      <c r="Q29" s="46" t="str">
        <f t="shared" si="11"/>
        <v/>
      </c>
    </row>
    <row r="30" spans="2:17" ht="17" thickBot="1" x14ac:dyDescent="0.25">
      <c r="B30" s="28" t="s">
        <v>121</v>
      </c>
      <c r="C30" s="29">
        <v>558</v>
      </c>
      <c r="D30" s="29">
        <v>0</v>
      </c>
      <c r="E30" s="30">
        <f t="shared" si="4"/>
        <v>0</v>
      </c>
      <c r="F30" s="30">
        <f t="shared" si="5"/>
        <v>6.7431046317153109E-4</v>
      </c>
      <c r="G30" s="47">
        <f t="shared" si="6"/>
        <v>-6.7431046317153109E-4</v>
      </c>
      <c r="H30" s="19"/>
      <c r="I30" s="31" t="str">
        <f t="shared" si="7"/>
        <v/>
      </c>
      <c r="J30" s="43" t="str">
        <f t="shared" si="0"/>
        <v/>
      </c>
      <c r="K30" s="29" t="str">
        <f t="shared" si="8"/>
        <v/>
      </c>
      <c r="L30" s="43" t="str">
        <f t="shared" si="9"/>
        <v/>
      </c>
      <c r="M30" s="29" t="str">
        <f t="shared" si="1"/>
        <v/>
      </c>
      <c r="N30" s="29" t="str">
        <f t="shared" si="10"/>
        <v/>
      </c>
      <c r="O30" s="92" t="str">
        <f t="shared" si="2"/>
        <v/>
      </c>
      <c r="P30" s="30" t="str">
        <f t="shared" si="3"/>
        <v/>
      </c>
      <c r="Q30" s="47" t="str">
        <f t="shared" si="11"/>
        <v/>
      </c>
    </row>
    <row r="31" spans="2:17" x14ac:dyDescent="0.2">
      <c r="B31" s="40" t="s">
        <v>27</v>
      </c>
      <c r="C31" s="41">
        <f>SUM(C4:C30)</f>
        <v>827512</v>
      </c>
      <c r="D31" s="41">
        <f>SUM(D4:D30)</f>
        <v>30</v>
      </c>
      <c r="E31" s="42">
        <f>SUM(E4:E30)</f>
        <v>1</v>
      </c>
      <c r="F31" s="42">
        <f>SUM(F4:F30)</f>
        <v>1</v>
      </c>
      <c r="G31" s="55">
        <f>SUM(G4:G30)</f>
        <v>8.6736173798840355E-19</v>
      </c>
      <c r="I31" s="40">
        <f>SUM(I4:I30)</f>
        <v>722153</v>
      </c>
      <c r="J31" s="41"/>
      <c r="K31" s="41">
        <f>SUM(K4:K30)</f>
        <v>29</v>
      </c>
      <c r="L31" s="41"/>
      <c r="M31" s="41"/>
      <c r="N31" s="41">
        <f>SUM(N4:N30)</f>
        <v>30</v>
      </c>
      <c r="O31" s="42">
        <f>SUM(O4:O30)</f>
        <v>0.99999999999999989</v>
      </c>
      <c r="P31" s="42">
        <f>SUM(P4:P30)</f>
        <v>1</v>
      </c>
      <c r="Q31" s="55">
        <f>SUM(Q10:Q30)</f>
        <v>-2.7755575615628914E-17</v>
      </c>
    </row>
    <row r="32" spans="2:17" x14ac:dyDescent="0.2">
      <c r="B32" s="23" t="s">
        <v>15</v>
      </c>
      <c r="C32" s="20">
        <v>1456927</v>
      </c>
      <c r="D32" s="20"/>
      <c r="E32" s="20"/>
      <c r="F32" s="20"/>
      <c r="G32" s="24"/>
      <c r="I32" s="23"/>
      <c r="J32" s="20"/>
      <c r="K32" s="20"/>
      <c r="L32" s="20"/>
      <c r="M32" s="20"/>
      <c r="N32" s="20"/>
      <c r="O32" s="20"/>
      <c r="P32" s="20"/>
      <c r="Q32" s="24"/>
    </row>
    <row r="33" spans="2:17" x14ac:dyDescent="0.2">
      <c r="B33" s="23" t="s">
        <v>16</v>
      </c>
      <c r="C33" s="20">
        <v>26694</v>
      </c>
      <c r="D33" s="20"/>
      <c r="E33" s="20"/>
      <c r="F33" s="20"/>
      <c r="G33" s="24"/>
      <c r="I33" s="23">
        <f>_xlfn.FLOOR.MATH(I31/(D31+1))+1</f>
        <v>23296</v>
      </c>
      <c r="J33" s="20"/>
      <c r="K33" s="20"/>
      <c r="L33" s="20"/>
      <c r="M33" s="20"/>
      <c r="N33" s="20"/>
      <c r="O33" s="20"/>
      <c r="P33" s="20"/>
      <c r="Q33" s="24"/>
    </row>
    <row r="34" spans="2:17" ht="17" thickBot="1" x14ac:dyDescent="0.25">
      <c r="B34" s="25" t="s">
        <v>17</v>
      </c>
      <c r="C34" s="26">
        <v>30</v>
      </c>
      <c r="D34" s="26"/>
      <c r="E34" s="26"/>
      <c r="F34" s="26"/>
      <c r="G34" s="27"/>
      <c r="I34" s="25">
        <v>30</v>
      </c>
      <c r="J34" s="26"/>
      <c r="K34" s="26"/>
      <c r="L34" s="26"/>
      <c r="M34" s="26"/>
      <c r="N34" s="26"/>
      <c r="O34" s="26"/>
      <c r="P34" s="26"/>
      <c r="Q34" s="27"/>
    </row>
    <row r="36" spans="2:17" x14ac:dyDescent="0.2">
      <c r="C36" s="54" t="s">
        <v>32</v>
      </c>
      <c r="F36" s="77" t="s">
        <v>28</v>
      </c>
      <c r="G36" s="78" cm="1">
        <f t="array" ref="G36">SUM(IF(G4:G30&lt;&gt;"", ABS(G4:G30), 0))/COUNT(G4:G30)</f>
        <v>4.5505498021795867E-3</v>
      </c>
      <c r="I36" s="19">
        <f>SUMIF(N4:N30, "&lt;&gt;0", I4:I30)/C31</f>
        <v>0.8726797919546786</v>
      </c>
      <c r="J36" t="s">
        <v>29</v>
      </c>
      <c r="P36" s="77" t="s">
        <v>28</v>
      </c>
      <c r="Q36" s="78" cm="1">
        <f t="array" ref="Q36">SUM(IF(Q4:Q30&lt;&gt;"", ABS(Q4:Q30), 0))/COUNT(Q4:Q30)</f>
        <v>1.1594618991943353E-2</v>
      </c>
    </row>
    <row r="37" spans="2:17" x14ac:dyDescent="0.2">
      <c r="C37" s="19">
        <f>C31/C32</f>
        <v>0.56798453182623421</v>
      </c>
      <c r="D37" t="s">
        <v>34</v>
      </c>
      <c r="I37" s="54" t="s">
        <v>43</v>
      </c>
    </row>
  </sheetData>
  <mergeCells count="1"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40FCE-640F-AF42-AE04-DF4FCB7A7D05}">
  <dimension ref="B1:Q56"/>
  <sheetViews>
    <sheetView zoomScale="102" workbookViewId="0">
      <selection activeCell="B1" sqref="B1"/>
    </sheetView>
  </sheetViews>
  <sheetFormatPr baseColWidth="10" defaultColWidth="11" defaultRowHeight="16" x14ac:dyDescent="0.2"/>
  <cols>
    <col min="2" max="2" width="53.5" customWidth="1"/>
    <col min="4" max="8" width="15.6640625" customWidth="1"/>
    <col min="9" max="9" width="11.83203125" customWidth="1"/>
    <col min="10" max="10" width="14.1640625" bestFit="1" customWidth="1"/>
  </cols>
  <sheetData>
    <row r="1" spans="2:17" ht="33" customHeight="1" x14ac:dyDescent="0.25">
      <c r="B1" s="44" t="s">
        <v>46</v>
      </c>
    </row>
    <row r="2" spans="2:17" ht="20" thickBot="1" x14ac:dyDescent="0.3">
      <c r="B2" s="44" t="s">
        <v>18</v>
      </c>
      <c r="C2" s="44"/>
      <c r="D2" s="44"/>
      <c r="I2" s="108" t="s">
        <v>40</v>
      </c>
      <c r="J2" s="108"/>
      <c r="K2" s="44"/>
      <c r="L2" s="44"/>
      <c r="N2" s="79" t="s">
        <v>41</v>
      </c>
    </row>
    <row r="3" spans="2:17" ht="35" thickBot="1" x14ac:dyDescent="0.25">
      <c r="B3" s="39" t="s">
        <v>10</v>
      </c>
      <c r="C3" s="37" t="s">
        <v>11</v>
      </c>
      <c r="D3" s="37" t="s">
        <v>12</v>
      </c>
      <c r="E3" s="37" t="s">
        <v>19</v>
      </c>
      <c r="F3" s="37" t="s">
        <v>20</v>
      </c>
      <c r="G3" s="38" t="s">
        <v>21</v>
      </c>
      <c r="I3" s="35" t="s">
        <v>42</v>
      </c>
      <c r="J3" s="36" t="s">
        <v>22</v>
      </c>
      <c r="K3" s="36" t="s">
        <v>23</v>
      </c>
      <c r="L3" s="37" t="s">
        <v>24</v>
      </c>
      <c r="M3" s="37" t="s">
        <v>25</v>
      </c>
      <c r="N3" s="37" t="s">
        <v>26</v>
      </c>
      <c r="O3" s="37" t="s">
        <v>19</v>
      </c>
      <c r="P3" s="37" t="s">
        <v>20</v>
      </c>
      <c r="Q3" s="38" t="s">
        <v>21</v>
      </c>
    </row>
    <row r="4" spans="2:17" x14ac:dyDescent="0.2">
      <c r="B4" s="31" t="s">
        <v>53</v>
      </c>
      <c r="C4" s="32">
        <v>8752</v>
      </c>
      <c r="D4" s="32">
        <v>0</v>
      </c>
      <c r="E4" s="33">
        <f>D4/$D$49</f>
        <v>0</v>
      </c>
      <c r="F4" s="33">
        <f>C4/$C$49</f>
        <v>2.2249316402972947E-3</v>
      </c>
      <c r="G4" s="45">
        <f>E4-F4</f>
        <v>-2.2249316402972947E-3</v>
      </c>
      <c r="H4" s="19"/>
      <c r="I4" s="31" t="str">
        <f>IF(C4&gt;=C$51, C4, "")</f>
        <v/>
      </c>
      <c r="J4" s="34" t="str">
        <f t="shared" ref="J4:J48" si="0">IF(I4&lt;&gt;"", I4/$I$51, "")</f>
        <v/>
      </c>
      <c r="K4" s="32" t="str">
        <f>IF(J4&lt;&gt;"", _xlfn.FLOOR.MATH(J4), "")</f>
        <v/>
      </c>
      <c r="L4" s="34" t="str">
        <f>IF(J4&lt;&gt;"", J4-K4, "")</f>
        <v/>
      </c>
      <c r="M4" s="32" t="str">
        <f t="shared" ref="M4:M48" si="1">IF(L4&lt;&gt;"", IF(RANK(L4,$L$4:$L$48)&lt;=($D$49-$K$49), RANK(L4,$L$4:$L$48), ""), "")</f>
        <v/>
      </c>
      <c r="N4" s="85" t="str">
        <f>IF(M4&lt;&gt;"", K4+1, K4)</f>
        <v/>
      </c>
      <c r="O4" s="33" t="str">
        <f t="shared" ref="O4:O48" si="2">IF(N4&lt;&gt;"", N4/$N$49, "")</f>
        <v/>
      </c>
      <c r="P4" s="33" t="str">
        <f t="shared" ref="P4:P48" si="3">IF(I4&lt;&gt;"", I4/$I$49, "")</f>
        <v/>
      </c>
      <c r="Q4" s="45" t="str">
        <f>IF(P4&lt;&gt;"", O4-P4, "")</f>
        <v/>
      </c>
    </row>
    <row r="5" spans="2:17" x14ac:dyDescent="0.2">
      <c r="B5" s="23" t="s">
        <v>56</v>
      </c>
      <c r="C5" s="20">
        <v>2716</v>
      </c>
      <c r="D5" s="20">
        <v>0</v>
      </c>
      <c r="E5" s="21">
        <f t="shared" ref="E5:E48" si="4">D5/$D$49</f>
        <v>0</v>
      </c>
      <c r="F5" s="21">
        <f t="shared" ref="F5:F48" si="5">C5/$C$49</f>
        <v>6.9046096149993745E-4</v>
      </c>
      <c r="G5" s="46">
        <f t="shared" ref="G5:G48" si="6">E5-F5</f>
        <v>-6.9046096149993745E-4</v>
      </c>
      <c r="H5" s="19"/>
      <c r="I5" s="31" t="str">
        <f t="shared" ref="I5:I48" si="7">IF(C5&gt;=C$51, C5, "")</f>
        <v/>
      </c>
      <c r="J5" s="22" t="str">
        <f t="shared" si="0"/>
        <v/>
      </c>
      <c r="K5" s="20" t="str">
        <f t="shared" ref="K5:K48" si="8">IF(J5&lt;&gt;"", _xlfn.FLOOR.MATH(J5), "")</f>
        <v/>
      </c>
      <c r="L5" s="22" t="str">
        <f t="shared" ref="L5:L48" si="9">IF(J5&lt;&gt;"", J5-K5, "")</f>
        <v/>
      </c>
      <c r="M5" s="20" t="str">
        <f t="shared" si="1"/>
        <v/>
      </c>
      <c r="N5" s="86" t="str">
        <f t="shared" ref="N5:N48" si="10">IF(M5&lt;&gt;"", K5+1, K5)</f>
        <v/>
      </c>
      <c r="O5" s="21" t="str">
        <f t="shared" si="2"/>
        <v/>
      </c>
      <c r="P5" s="21" t="str">
        <f t="shared" si="3"/>
        <v/>
      </c>
      <c r="Q5" s="46" t="str">
        <f t="shared" ref="Q5:Q48" si="11">IF(P5&lt;&gt;"", O5-P5, "")</f>
        <v/>
      </c>
    </row>
    <row r="6" spans="2:17" x14ac:dyDescent="0.2">
      <c r="B6" s="48" t="s">
        <v>57</v>
      </c>
      <c r="C6" s="49">
        <v>163559</v>
      </c>
      <c r="D6" s="49">
        <v>3</v>
      </c>
      <c r="E6" s="50">
        <f t="shared" si="4"/>
        <v>3.7499999999999999E-2</v>
      </c>
      <c r="F6" s="50">
        <f t="shared" si="5"/>
        <v>4.1579935346821896E-2</v>
      </c>
      <c r="G6" s="51">
        <f t="shared" si="6"/>
        <v>-4.0799353468218974E-3</v>
      </c>
      <c r="H6" s="19"/>
      <c r="I6" s="71">
        <f t="shared" si="7"/>
        <v>163559</v>
      </c>
      <c r="J6" s="52">
        <f t="shared" si="0"/>
        <v>3.604764948317281</v>
      </c>
      <c r="K6" s="49">
        <f t="shared" si="8"/>
        <v>3</v>
      </c>
      <c r="L6" s="52">
        <f t="shared" si="9"/>
        <v>0.604764948317281</v>
      </c>
      <c r="M6" s="49" t="str">
        <f t="shared" si="1"/>
        <v/>
      </c>
      <c r="N6" s="49">
        <f t="shared" si="10"/>
        <v>3</v>
      </c>
      <c r="O6" s="50">
        <f t="shared" si="2"/>
        <v>3.7499999999999999E-2</v>
      </c>
      <c r="P6" s="50">
        <f t="shared" si="3"/>
        <v>4.4503719005565989E-2</v>
      </c>
      <c r="Q6" s="51">
        <f t="shared" si="11"/>
        <v>-7.0037190055659906E-3</v>
      </c>
    </row>
    <row r="7" spans="2:17" x14ac:dyDescent="0.2">
      <c r="B7" s="23" t="s">
        <v>58</v>
      </c>
      <c r="C7" s="20">
        <v>1239</v>
      </c>
      <c r="D7" s="20">
        <v>0</v>
      </c>
      <c r="E7" s="21">
        <f t="shared" si="4"/>
        <v>0</v>
      </c>
      <c r="F7" s="21">
        <f t="shared" si="5"/>
        <v>3.1497832522033232E-4</v>
      </c>
      <c r="G7" s="46">
        <f t="shared" si="6"/>
        <v>-3.1497832522033232E-4</v>
      </c>
      <c r="H7" s="19"/>
      <c r="I7" s="31" t="str">
        <f t="shared" si="7"/>
        <v/>
      </c>
      <c r="J7" s="22" t="str">
        <f t="shared" si="0"/>
        <v/>
      </c>
      <c r="K7" s="20" t="str">
        <f t="shared" si="8"/>
        <v/>
      </c>
      <c r="L7" s="22" t="str">
        <f t="shared" si="9"/>
        <v/>
      </c>
      <c r="M7" s="20" t="str">
        <f t="shared" si="1"/>
        <v/>
      </c>
      <c r="N7" s="86" t="str">
        <f t="shared" si="10"/>
        <v/>
      </c>
      <c r="O7" s="21" t="str">
        <f t="shared" si="2"/>
        <v/>
      </c>
      <c r="P7" s="21" t="str">
        <f t="shared" si="3"/>
        <v/>
      </c>
      <c r="Q7" s="46" t="str">
        <f t="shared" si="11"/>
        <v/>
      </c>
    </row>
    <row r="8" spans="2:17" x14ac:dyDescent="0.2">
      <c r="B8" s="23" t="s">
        <v>59</v>
      </c>
      <c r="C8" s="20">
        <v>1284</v>
      </c>
      <c r="D8" s="20">
        <v>0</v>
      </c>
      <c r="E8" s="21">
        <f t="shared" si="4"/>
        <v>0</v>
      </c>
      <c r="F8" s="21">
        <f t="shared" si="5"/>
        <v>3.2641821596683348E-4</v>
      </c>
      <c r="G8" s="46">
        <f t="shared" si="6"/>
        <v>-3.2641821596683348E-4</v>
      </c>
      <c r="H8" s="19"/>
      <c r="I8" s="31" t="str">
        <f t="shared" si="7"/>
        <v/>
      </c>
      <c r="J8" s="22" t="str">
        <f t="shared" si="0"/>
        <v/>
      </c>
      <c r="K8" s="20" t="str">
        <f t="shared" si="8"/>
        <v/>
      </c>
      <c r="L8" s="22" t="str">
        <f t="shared" si="9"/>
        <v/>
      </c>
      <c r="M8" s="20" t="str">
        <f t="shared" si="1"/>
        <v/>
      </c>
      <c r="N8" s="86" t="str">
        <f t="shared" si="10"/>
        <v/>
      </c>
      <c r="O8" s="21" t="str">
        <f t="shared" si="2"/>
        <v/>
      </c>
      <c r="P8" s="21" t="str">
        <f t="shared" si="3"/>
        <v/>
      </c>
      <c r="Q8" s="46" t="str">
        <f t="shared" si="11"/>
        <v/>
      </c>
    </row>
    <row r="9" spans="2:17" x14ac:dyDescent="0.2">
      <c r="B9" s="48" t="s">
        <v>60</v>
      </c>
      <c r="C9" s="49">
        <v>29180</v>
      </c>
      <c r="D9" s="49">
        <v>1</v>
      </c>
      <c r="E9" s="50">
        <f t="shared" si="4"/>
        <v>1.2500000000000001E-2</v>
      </c>
      <c r="F9" s="50">
        <f t="shared" si="5"/>
        <v>7.4181335996200935E-3</v>
      </c>
      <c r="G9" s="51">
        <f t="shared" si="6"/>
        <v>5.0818664003799072E-3</v>
      </c>
      <c r="H9" s="19"/>
      <c r="I9" s="31" t="str">
        <f t="shared" si="7"/>
        <v/>
      </c>
      <c r="J9" s="22" t="str">
        <f t="shared" si="0"/>
        <v/>
      </c>
      <c r="K9" s="20" t="str">
        <f t="shared" si="8"/>
        <v/>
      </c>
      <c r="L9" s="22" t="str">
        <f t="shared" si="9"/>
        <v/>
      </c>
      <c r="M9" s="20" t="str">
        <f t="shared" si="1"/>
        <v/>
      </c>
      <c r="N9" s="87" t="str">
        <f t="shared" si="10"/>
        <v/>
      </c>
      <c r="O9" s="21" t="str">
        <f t="shared" si="2"/>
        <v/>
      </c>
      <c r="P9" s="21" t="str">
        <f t="shared" si="3"/>
        <v/>
      </c>
      <c r="Q9" s="46" t="str">
        <f t="shared" si="11"/>
        <v/>
      </c>
    </row>
    <row r="10" spans="2:17" x14ac:dyDescent="0.2">
      <c r="B10" s="23" t="s">
        <v>61</v>
      </c>
      <c r="C10" s="20">
        <v>2384</v>
      </c>
      <c r="D10" s="20">
        <v>0</v>
      </c>
      <c r="E10" s="21">
        <f t="shared" si="4"/>
        <v>0</v>
      </c>
      <c r="F10" s="21">
        <f t="shared" si="5"/>
        <v>6.0605998977019543E-4</v>
      </c>
      <c r="G10" s="46">
        <f t="shared" si="6"/>
        <v>-6.0605998977019543E-4</v>
      </c>
      <c r="H10" s="19"/>
      <c r="I10" s="31" t="str">
        <f t="shared" si="7"/>
        <v/>
      </c>
      <c r="J10" s="22" t="str">
        <f t="shared" si="0"/>
        <v/>
      </c>
      <c r="K10" s="20" t="str">
        <f t="shared" si="8"/>
        <v/>
      </c>
      <c r="L10" s="22" t="str">
        <f t="shared" si="9"/>
        <v/>
      </c>
      <c r="M10" s="20" t="str">
        <f t="shared" si="1"/>
        <v/>
      </c>
      <c r="N10" s="86" t="str">
        <f t="shared" si="10"/>
        <v/>
      </c>
      <c r="O10" s="21" t="str">
        <f t="shared" si="2"/>
        <v/>
      </c>
      <c r="P10" s="21" t="str">
        <f t="shared" si="3"/>
        <v/>
      </c>
      <c r="Q10" s="46" t="str">
        <f t="shared" si="11"/>
        <v/>
      </c>
    </row>
    <row r="11" spans="2:17" x14ac:dyDescent="0.2">
      <c r="B11" s="23" t="s">
        <v>63</v>
      </c>
      <c r="C11" s="20">
        <v>3938</v>
      </c>
      <c r="D11" s="20">
        <v>0</v>
      </c>
      <c r="E11" s="21">
        <f t="shared" si="4"/>
        <v>0</v>
      </c>
      <c r="F11" s="21">
        <f t="shared" si="5"/>
        <v>1.0011175502160361E-3</v>
      </c>
      <c r="G11" s="46">
        <f t="shared" si="6"/>
        <v>-1.0011175502160361E-3</v>
      </c>
      <c r="H11" s="19"/>
      <c r="I11" s="31" t="str">
        <f t="shared" si="7"/>
        <v/>
      </c>
      <c r="J11" s="22" t="str">
        <f t="shared" si="0"/>
        <v/>
      </c>
      <c r="K11" s="20" t="str">
        <f t="shared" si="8"/>
        <v/>
      </c>
      <c r="L11" s="22" t="str">
        <f t="shared" si="9"/>
        <v/>
      </c>
      <c r="M11" s="20" t="str">
        <f t="shared" si="1"/>
        <v/>
      </c>
      <c r="N11" s="86" t="str">
        <f t="shared" si="10"/>
        <v/>
      </c>
      <c r="O11" s="21" t="str">
        <f t="shared" si="2"/>
        <v/>
      </c>
      <c r="P11" s="21" t="str">
        <f t="shared" si="3"/>
        <v/>
      </c>
      <c r="Q11" s="46" t="str">
        <f t="shared" si="11"/>
        <v/>
      </c>
    </row>
    <row r="12" spans="2:17" x14ac:dyDescent="0.2">
      <c r="B12" s="23" t="s">
        <v>64</v>
      </c>
      <c r="C12" s="20">
        <v>4371</v>
      </c>
      <c r="D12" s="20">
        <v>0</v>
      </c>
      <c r="E12" s="21">
        <f t="shared" si="4"/>
        <v>0</v>
      </c>
      <c r="F12" s="21">
        <f t="shared" si="5"/>
        <v>1.111194721176814E-3</v>
      </c>
      <c r="G12" s="46">
        <f t="shared" si="6"/>
        <v>-1.111194721176814E-3</v>
      </c>
      <c r="H12" s="19"/>
      <c r="I12" s="31" t="str">
        <f t="shared" si="7"/>
        <v/>
      </c>
      <c r="J12" s="22" t="str">
        <f t="shared" si="0"/>
        <v/>
      </c>
      <c r="K12" s="20" t="str">
        <f t="shared" si="8"/>
        <v/>
      </c>
      <c r="L12" s="22" t="str">
        <f t="shared" si="9"/>
        <v/>
      </c>
      <c r="M12" s="20" t="str">
        <f t="shared" si="1"/>
        <v/>
      </c>
      <c r="N12" s="86" t="str">
        <f t="shared" si="10"/>
        <v/>
      </c>
      <c r="O12" s="21" t="str">
        <f t="shared" si="2"/>
        <v/>
      </c>
      <c r="P12" s="21" t="str">
        <f t="shared" si="3"/>
        <v/>
      </c>
      <c r="Q12" s="46" t="str">
        <f t="shared" si="11"/>
        <v/>
      </c>
    </row>
    <row r="13" spans="2:17" x14ac:dyDescent="0.2">
      <c r="B13" s="23" t="s">
        <v>65</v>
      </c>
      <c r="C13" s="20">
        <v>727</v>
      </c>
      <c r="D13" s="20">
        <v>0</v>
      </c>
      <c r="E13" s="21">
        <f t="shared" si="4"/>
        <v>0</v>
      </c>
      <c r="F13" s="21">
        <f t="shared" si="5"/>
        <v>1.8481779050458561E-4</v>
      </c>
      <c r="G13" s="46">
        <f t="shared" si="6"/>
        <v>-1.8481779050458561E-4</v>
      </c>
      <c r="H13" s="19"/>
      <c r="I13" s="31" t="str">
        <f t="shared" si="7"/>
        <v/>
      </c>
      <c r="J13" s="22" t="str">
        <f t="shared" si="0"/>
        <v/>
      </c>
      <c r="K13" s="20" t="str">
        <f t="shared" si="8"/>
        <v/>
      </c>
      <c r="L13" s="22" t="str">
        <f t="shared" si="9"/>
        <v/>
      </c>
      <c r="M13" s="20" t="str">
        <f t="shared" si="1"/>
        <v/>
      </c>
      <c r="N13" s="86" t="str">
        <f t="shared" si="10"/>
        <v/>
      </c>
      <c r="O13" s="21" t="str">
        <f t="shared" si="2"/>
        <v/>
      </c>
      <c r="P13" s="21" t="str">
        <f t="shared" si="3"/>
        <v/>
      </c>
      <c r="Q13" s="46" t="str">
        <f t="shared" si="11"/>
        <v/>
      </c>
    </row>
    <row r="14" spans="2:17" x14ac:dyDescent="0.2">
      <c r="B14" s="23" t="s">
        <v>66</v>
      </c>
      <c r="C14" s="20">
        <v>277</v>
      </c>
      <c r="D14" s="20">
        <v>0</v>
      </c>
      <c r="E14" s="21">
        <f t="shared" si="4"/>
        <v>0</v>
      </c>
      <c r="F14" s="21">
        <f t="shared" si="5"/>
        <v>7.0418883039573892E-5</v>
      </c>
      <c r="G14" s="46">
        <f t="shared" si="6"/>
        <v>-7.0418883039573892E-5</v>
      </c>
      <c r="H14" s="19"/>
      <c r="I14" s="31" t="str">
        <f t="shared" si="7"/>
        <v/>
      </c>
      <c r="J14" s="22" t="str">
        <f t="shared" si="0"/>
        <v/>
      </c>
      <c r="K14" s="20" t="str">
        <f t="shared" si="8"/>
        <v/>
      </c>
      <c r="L14" s="22" t="str">
        <f t="shared" si="9"/>
        <v/>
      </c>
      <c r="M14" s="20" t="str">
        <f t="shared" si="1"/>
        <v/>
      </c>
      <c r="N14" s="86" t="str">
        <f t="shared" si="10"/>
        <v/>
      </c>
      <c r="O14" s="21" t="str">
        <f t="shared" si="2"/>
        <v/>
      </c>
      <c r="P14" s="21" t="str">
        <f t="shared" si="3"/>
        <v/>
      </c>
      <c r="Q14" s="46" t="str">
        <f t="shared" si="11"/>
        <v/>
      </c>
    </row>
    <row r="15" spans="2:17" x14ac:dyDescent="0.2">
      <c r="B15" s="48" t="s">
        <v>67</v>
      </c>
      <c r="C15" s="49">
        <v>1367255</v>
      </c>
      <c r="D15" s="49">
        <v>28</v>
      </c>
      <c r="E15" s="50">
        <f t="shared" si="4"/>
        <v>0.35</v>
      </c>
      <c r="F15" s="50">
        <f t="shared" si="5"/>
        <v>0.34758328494683249</v>
      </c>
      <c r="G15" s="51">
        <f t="shared" si="6"/>
        <v>2.4167150531674841E-3</v>
      </c>
      <c r="H15" s="19"/>
      <c r="I15" s="71">
        <f t="shared" si="7"/>
        <v>1367255</v>
      </c>
      <c r="J15" s="52">
        <f t="shared" si="0"/>
        <v>30.133669803627708</v>
      </c>
      <c r="K15" s="49">
        <f t="shared" si="8"/>
        <v>30</v>
      </c>
      <c r="L15" s="52">
        <f t="shared" si="9"/>
        <v>0.13366980362770775</v>
      </c>
      <c r="M15" s="49" t="str">
        <f t="shared" si="1"/>
        <v/>
      </c>
      <c r="N15" s="49">
        <f t="shared" si="10"/>
        <v>30</v>
      </c>
      <c r="O15" s="50">
        <f t="shared" si="2"/>
        <v>0.375</v>
      </c>
      <c r="P15" s="50">
        <f t="shared" si="3"/>
        <v>0.37202436019390633</v>
      </c>
      <c r="Q15" s="51">
        <f t="shared" si="11"/>
        <v>2.9756398060936662E-3</v>
      </c>
    </row>
    <row r="16" spans="2:17" x14ac:dyDescent="0.2">
      <c r="B16" s="23" t="s">
        <v>68</v>
      </c>
      <c r="C16" s="20">
        <v>407</v>
      </c>
      <c r="D16" s="20">
        <v>0</v>
      </c>
      <c r="E16" s="21">
        <f t="shared" si="4"/>
        <v>0</v>
      </c>
      <c r="F16" s="21">
        <f t="shared" si="5"/>
        <v>1.0346745630724395E-4</v>
      </c>
      <c r="G16" s="46">
        <f t="shared" si="6"/>
        <v>-1.0346745630724395E-4</v>
      </c>
      <c r="H16" s="19"/>
      <c r="I16" s="31" t="str">
        <f t="shared" si="7"/>
        <v/>
      </c>
      <c r="J16" s="22" t="str">
        <f t="shared" si="0"/>
        <v/>
      </c>
      <c r="K16" s="20" t="str">
        <f t="shared" si="8"/>
        <v/>
      </c>
      <c r="L16" s="22" t="str">
        <f t="shared" si="9"/>
        <v/>
      </c>
      <c r="M16" s="20" t="str">
        <f t="shared" si="1"/>
        <v/>
      </c>
      <c r="N16" s="86" t="str">
        <f t="shared" si="10"/>
        <v/>
      </c>
      <c r="O16" s="21" t="str">
        <f t="shared" si="2"/>
        <v/>
      </c>
      <c r="P16" s="21" t="str">
        <f t="shared" si="3"/>
        <v/>
      </c>
      <c r="Q16" s="46" t="str">
        <f t="shared" si="11"/>
        <v/>
      </c>
    </row>
    <row r="17" spans="2:17" x14ac:dyDescent="0.2">
      <c r="B17" s="23" t="s">
        <v>69</v>
      </c>
      <c r="C17" s="20">
        <v>2309</v>
      </c>
      <c r="D17" s="20">
        <v>0</v>
      </c>
      <c r="E17" s="21">
        <f t="shared" si="4"/>
        <v>0</v>
      </c>
      <c r="F17" s="21">
        <f t="shared" si="5"/>
        <v>5.8699350519269351E-4</v>
      </c>
      <c r="G17" s="46">
        <f t="shared" si="6"/>
        <v>-5.8699350519269351E-4</v>
      </c>
      <c r="H17" s="19"/>
      <c r="I17" s="31" t="str">
        <f t="shared" si="7"/>
        <v/>
      </c>
      <c r="J17" s="22" t="str">
        <f t="shared" si="0"/>
        <v/>
      </c>
      <c r="K17" s="20" t="str">
        <f t="shared" si="8"/>
        <v/>
      </c>
      <c r="L17" s="22" t="str">
        <f t="shared" si="9"/>
        <v/>
      </c>
      <c r="M17" s="20" t="str">
        <f t="shared" si="1"/>
        <v/>
      </c>
      <c r="N17" s="86" t="str">
        <f t="shared" si="10"/>
        <v/>
      </c>
      <c r="O17" s="21" t="str">
        <f t="shared" si="2"/>
        <v/>
      </c>
      <c r="P17" s="21" t="str">
        <f t="shared" si="3"/>
        <v/>
      </c>
      <c r="Q17" s="46" t="str">
        <f t="shared" si="11"/>
        <v/>
      </c>
    </row>
    <row r="18" spans="2:17" x14ac:dyDescent="0.2">
      <c r="B18" s="23" t="s">
        <v>71</v>
      </c>
      <c r="C18" s="20">
        <v>11419</v>
      </c>
      <c r="D18" s="20">
        <v>0</v>
      </c>
      <c r="E18" s="21">
        <f t="shared" si="4"/>
        <v>0</v>
      </c>
      <c r="F18" s="21">
        <f t="shared" si="5"/>
        <v>2.9029358318732644E-3</v>
      </c>
      <c r="G18" s="46">
        <f t="shared" si="6"/>
        <v>-2.9029358318732644E-3</v>
      </c>
      <c r="H18" s="19"/>
      <c r="I18" s="31" t="str">
        <f t="shared" si="7"/>
        <v/>
      </c>
      <c r="J18" s="22" t="str">
        <f t="shared" si="0"/>
        <v/>
      </c>
      <c r="K18" s="20" t="str">
        <f t="shared" si="8"/>
        <v/>
      </c>
      <c r="L18" s="22" t="str">
        <f t="shared" si="9"/>
        <v/>
      </c>
      <c r="M18" s="20" t="str">
        <f t="shared" si="1"/>
        <v/>
      </c>
      <c r="N18" s="86" t="str">
        <f t="shared" si="10"/>
        <v/>
      </c>
      <c r="O18" s="21" t="str">
        <f t="shared" si="2"/>
        <v/>
      </c>
      <c r="P18" s="21" t="str">
        <f t="shared" si="3"/>
        <v/>
      </c>
      <c r="Q18" s="46" t="str">
        <f t="shared" si="11"/>
        <v/>
      </c>
    </row>
    <row r="19" spans="2:17" x14ac:dyDescent="0.2">
      <c r="B19" s="23" t="s">
        <v>72</v>
      </c>
      <c r="C19" s="20">
        <v>14675</v>
      </c>
      <c r="D19" s="20">
        <v>0</v>
      </c>
      <c r="E19" s="21">
        <f t="shared" si="4"/>
        <v>0</v>
      </c>
      <c r="F19" s="21">
        <f t="shared" si="5"/>
        <v>3.7306754823312159E-3</v>
      </c>
      <c r="G19" s="46">
        <f t="shared" si="6"/>
        <v>-3.7306754823312159E-3</v>
      </c>
      <c r="H19" s="19"/>
      <c r="I19" s="31" t="str">
        <f t="shared" si="7"/>
        <v/>
      </c>
      <c r="J19" s="22" t="str">
        <f t="shared" si="0"/>
        <v/>
      </c>
      <c r="K19" s="20" t="str">
        <f t="shared" si="8"/>
        <v/>
      </c>
      <c r="L19" s="22" t="str">
        <f t="shared" si="9"/>
        <v/>
      </c>
      <c r="M19" s="20" t="str">
        <f t="shared" si="1"/>
        <v/>
      </c>
      <c r="N19" s="86" t="str">
        <f t="shared" si="10"/>
        <v/>
      </c>
      <c r="O19" s="21" t="str">
        <f t="shared" si="2"/>
        <v/>
      </c>
      <c r="P19" s="21" t="str">
        <f t="shared" si="3"/>
        <v/>
      </c>
      <c r="Q19" s="46" t="str">
        <f t="shared" si="11"/>
        <v/>
      </c>
    </row>
    <row r="20" spans="2:17" x14ac:dyDescent="0.2">
      <c r="B20" s="23" t="s">
        <v>74</v>
      </c>
      <c r="C20" s="20">
        <v>1482</v>
      </c>
      <c r="D20" s="20">
        <v>0</v>
      </c>
      <c r="E20" s="21">
        <f t="shared" si="4"/>
        <v>0</v>
      </c>
      <c r="F20" s="21">
        <f t="shared" si="5"/>
        <v>3.7675373525143863E-4</v>
      </c>
      <c r="G20" s="46">
        <f t="shared" si="6"/>
        <v>-3.7675373525143863E-4</v>
      </c>
      <c r="H20" s="19"/>
      <c r="I20" s="31" t="str">
        <f t="shared" si="7"/>
        <v/>
      </c>
      <c r="J20" s="22" t="str">
        <f t="shared" si="0"/>
        <v/>
      </c>
      <c r="K20" s="20" t="str">
        <f t="shared" si="8"/>
        <v/>
      </c>
      <c r="L20" s="22" t="str">
        <f t="shared" si="9"/>
        <v/>
      </c>
      <c r="M20" s="20" t="str">
        <f t="shared" si="1"/>
        <v/>
      </c>
      <c r="N20" s="86" t="str">
        <f t="shared" si="10"/>
        <v/>
      </c>
      <c r="O20" s="21" t="str">
        <f t="shared" si="2"/>
        <v/>
      </c>
      <c r="P20" s="21" t="str">
        <f t="shared" si="3"/>
        <v/>
      </c>
      <c r="Q20" s="46" t="str">
        <f t="shared" si="11"/>
        <v/>
      </c>
    </row>
    <row r="21" spans="2:17" x14ac:dyDescent="0.2">
      <c r="B21" s="23" t="s">
        <v>75</v>
      </c>
      <c r="C21" s="20">
        <v>4346</v>
      </c>
      <c r="D21" s="20">
        <v>0</v>
      </c>
      <c r="E21" s="21">
        <f t="shared" si="4"/>
        <v>0</v>
      </c>
      <c r="F21" s="21">
        <f t="shared" si="5"/>
        <v>1.1048392263176465E-3</v>
      </c>
      <c r="G21" s="46">
        <f t="shared" si="6"/>
        <v>-1.1048392263176465E-3</v>
      </c>
      <c r="H21" s="19"/>
      <c r="I21" s="31" t="str">
        <f t="shared" si="7"/>
        <v/>
      </c>
      <c r="J21" s="22" t="str">
        <f t="shared" si="0"/>
        <v/>
      </c>
      <c r="K21" s="20" t="str">
        <f t="shared" si="8"/>
        <v/>
      </c>
      <c r="L21" s="22" t="str">
        <f t="shared" si="9"/>
        <v/>
      </c>
      <c r="M21" s="20" t="str">
        <f t="shared" si="1"/>
        <v/>
      </c>
      <c r="N21" s="86" t="str">
        <f t="shared" si="10"/>
        <v/>
      </c>
      <c r="O21" s="21" t="str">
        <f t="shared" si="2"/>
        <v/>
      </c>
      <c r="P21" s="21" t="str">
        <f t="shared" si="3"/>
        <v/>
      </c>
      <c r="Q21" s="46" t="str">
        <f t="shared" si="11"/>
        <v/>
      </c>
    </row>
    <row r="22" spans="2:17" x14ac:dyDescent="0.2">
      <c r="B22" s="23" t="s">
        <v>76</v>
      </c>
      <c r="C22" s="20">
        <v>5724</v>
      </c>
      <c r="D22" s="20">
        <v>0</v>
      </c>
      <c r="E22" s="21">
        <f t="shared" si="4"/>
        <v>0</v>
      </c>
      <c r="F22" s="21">
        <f t="shared" si="5"/>
        <v>1.4551541029549492E-3</v>
      </c>
      <c r="G22" s="46">
        <f t="shared" si="6"/>
        <v>-1.4551541029549492E-3</v>
      </c>
      <c r="H22" s="19"/>
      <c r="I22" s="31" t="str">
        <f t="shared" si="7"/>
        <v/>
      </c>
      <c r="J22" s="22" t="str">
        <f t="shared" si="0"/>
        <v/>
      </c>
      <c r="K22" s="20" t="str">
        <f t="shared" si="8"/>
        <v/>
      </c>
      <c r="L22" s="22" t="str">
        <f t="shared" si="9"/>
        <v/>
      </c>
      <c r="M22" s="20" t="str">
        <f t="shared" si="1"/>
        <v/>
      </c>
      <c r="N22" s="86" t="str">
        <f t="shared" si="10"/>
        <v/>
      </c>
      <c r="O22" s="21" t="str">
        <f t="shared" si="2"/>
        <v/>
      </c>
      <c r="P22" s="21" t="str">
        <f t="shared" si="3"/>
        <v/>
      </c>
      <c r="Q22" s="46" t="str">
        <f t="shared" si="11"/>
        <v/>
      </c>
    </row>
    <row r="23" spans="2:17" x14ac:dyDescent="0.2">
      <c r="B23" s="23" t="s">
        <v>77</v>
      </c>
      <c r="C23" s="20">
        <v>795</v>
      </c>
      <c r="D23" s="20">
        <v>0</v>
      </c>
      <c r="E23" s="21">
        <f t="shared" si="4"/>
        <v>0</v>
      </c>
      <c r="F23" s="21">
        <f t="shared" si="5"/>
        <v>2.0210473652152074E-4</v>
      </c>
      <c r="G23" s="46">
        <f t="shared" si="6"/>
        <v>-2.0210473652152074E-4</v>
      </c>
      <c r="H23" s="19"/>
      <c r="I23" s="31" t="str">
        <f t="shared" si="7"/>
        <v/>
      </c>
      <c r="J23" s="22" t="str">
        <f t="shared" si="0"/>
        <v/>
      </c>
      <c r="K23" s="20" t="str">
        <f t="shared" si="8"/>
        <v/>
      </c>
      <c r="L23" s="22" t="str">
        <f t="shared" si="9"/>
        <v/>
      </c>
      <c r="M23" s="20" t="str">
        <f t="shared" si="1"/>
        <v/>
      </c>
      <c r="N23" s="86" t="str">
        <f t="shared" si="10"/>
        <v/>
      </c>
      <c r="O23" s="21" t="str">
        <f t="shared" si="2"/>
        <v/>
      </c>
      <c r="P23" s="21" t="str">
        <f t="shared" si="3"/>
        <v/>
      </c>
      <c r="Q23" s="46" t="str">
        <f t="shared" si="11"/>
        <v/>
      </c>
    </row>
    <row r="24" spans="2:17" x14ac:dyDescent="0.2">
      <c r="B24" s="23" t="s">
        <v>78</v>
      </c>
      <c r="C24" s="20">
        <v>4877</v>
      </c>
      <c r="D24" s="20">
        <v>0</v>
      </c>
      <c r="E24" s="21">
        <f t="shared" si="4"/>
        <v>0</v>
      </c>
      <c r="F24" s="21">
        <f t="shared" si="5"/>
        <v>1.2398299371263605E-3</v>
      </c>
      <c r="G24" s="46">
        <f t="shared" si="6"/>
        <v>-1.2398299371263605E-3</v>
      </c>
      <c r="H24" s="19"/>
      <c r="I24" s="31" t="str">
        <f t="shared" si="7"/>
        <v/>
      </c>
      <c r="J24" s="22" t="str">
        <f t="shared" si="0"/>
        <v/>
      </c>
      <c r="K24" s="20" t="str">
        <f t="shared" si="8"/>
        <v/>
      </c>
      <c r="L24" s="22" t="str">
        <f t="shared" si="9"/>
        <v/>
      </c>
      <c r="M24" s="20" t="str">
        <f t="shared" si="1"/>
        <v/>
      </c>
      <c r="N24" s="86" t="str">
        <f t="shared" si="10"/>
        <v/>
      </c>
      <c r="O24" s="21" t="str">
        <f t="shared" si="2"/>
        <v/>
      </c>
      <c r="P24" s="21" t="str">
        <f t="shared" si="3"/>
        <v/>
      </c>
      <c r="Q24" s="46" t="str">
        <f t="shared" si="11"/>
        <v/>
      </c>
    </row>
    <row r="25" spans="2:17" x14ac:dyDescent="0.2">
      <c r="B25" s="23" t="s">
        <v>79</v>
      </c>
      <c r="C25" s="20">
        <v>3080</v>
      </c>
      <c r="D25" s="20">
        <v>0</v>
      </c>
      <c r="E25" s="21">
        <f t="shared" si="4"/>
        <v>0</v>
      </c>
      <c r="F25" s="21">
        <f t="shared" si="5"/>
        <v>7.8299696664941361E-4</v>
      </c>
      <c r="G25" s="46">
        <f t="shared" si="6"/>
        <v>-7.8299696664941361E-4</v>
      </c>
      <c r="H25" s="19"/>
      <c r="I25" s="31" t="str">
        <f t="shared" si="7"/>
        <v/>
      </c>
      <c r="J25" s="22" t="str">
        <f t="shared" si="0"/>
        <v/>
      </c>
      <c r="K25" s="20" t="str">
        <f t="shared" si="8"/>
        <v/>
      </c>
      <c r="L25" s="22" t="str">
        <f t="shared" si="9"/>
        <v/>
      </c>
      <c r="M25" s="20" t="str">
        <f t="shared" si="1"/>
        <v/>
      </c>
      <c r="N25" s="86" t="str">
        <f t="shared" si="10"/>
        <v/>
      </c>
      <c r="O25" s="21" t="str">
        <f t="shared" si="2"/>
        <v/>
      </c>
      <c r="P25" s="21" t="str">
        <f t="shared" si="3"/>
        <v/>
      </c>
      <c r="Q25" s="46" t="str">
        <f t="shared" si="11"/>
        <v/>
      </c>
    </row>
    <row r="26" spans="2:17" x14ac:dyDescent="0.2">
      <c r="B26" s="23" t="s">
        <v>81</v>
      </c>
      <c r="C26" s="20">
        <v>797</v>
      </c>
      <c r="D26" s="20">
        <v>0</v>
      </c>
      <c r="E26" s="21">
        <f t="shared" si="4"/>
        <v>0</v>
      </c>
      <c r="F26" s="21">
        <f t="shared" si="5"/>
        <v>2.026131761102541E-4</v>
      </c>
      <c r="G26" s="46">
        <f t="shared" si="6"/>
        <v>-2.026131761102541E-4</v>
      </c>
      <c r="H26" s="19"/>
      <c r="I26" s="31" t="str">
        <f t="shared" si="7"/>
        <v/>
      </c>
      <c r="J26" s="22" t="str">
        <f t="shared" si="0"/>
        <v/>
      </c>
      <c r="K26" s="20" t="str">
        <f t="shared" si="8"/>
        <v/>
      </c>
      <c r="L26" s="22" t="str">
        <f t="shared" si="9"/>
        <v/>
      </c>
      <c r="M26" s="20" t="str">
        <f t="shared" si="1"/>
        <v/>
      </c>
      <c r="N26" s="86" t="str">
        <f t="shared" si="10"/>
        <v/>
      </c>
      <c r="O26" s="21" t="str">
        <f t="shared" si="2"/>
        <v/>
      </c>
      <c r="P26" s="21" t="str">
        <f t="shared" si="3"/>
        <v/>
      </c>
      <c r="Q26" s="46" t="str">
        <f t="shared" si="11"/>
        <v/>
      </c>
    </row>
    <row r="27" spans="2:17" x14ac:dyDescent="0.2">
      <c r="B27" s="48" t="s">
        <v>82</v>
      </c>
      <c r="C27" s="49">
        <v>29987</v>
      </c>
      <c r="D27" s="49">
        <v>1</v>
      </c>
      <c r="E27" s="50">
        <f t="shared" si="4"/>
        <v>1.2500000000000001E-2</v>
      </c>
      <c r="F27" s="50">
        <f t="shared" si="5"/>
        <v>7.6232889736740153E-3</v>
      </c>
      <c r="G27" s="51">
        <f t="shared" si="6"/>
        <v>4.8767110263259854E-3</v>
      </c>
      <c r="H27" s="19"/>
      <c r="I27" s="31" t="str">
        <f t="shared" si="7"/>
        <v/>
      </c>
      <c r="J27" s="22" t="str">
        <f t="shared" si="0"/>
        <v/>
      </c>
      <c r="K27" s="20" t="str">
        <f t="shared" si="8"/>
        <v/>
      </c>
      <c r="L27" s="22" t="str">
        <f t="shared" si="9"/>
        <v/>
      </c>
      <c r="M27" s="20" t="str">
        <f t="shared" si="1"/>
        <v/>
      </c>
      <c r="N27" s="87" t="str">
        <f t="shared" si="10"/>
        <v/>
      </c>
      <c r="O27" s="21" t="str">
        <f t="shared" si="2"/>
        <v/>
      </c>
      <c r="P27" s="21" t="str">
        <f t="shared" si="3"/>
        <v/>
      </c>
      <c r="Q27" s="46" t="str">
        <f t="shared" si="11"/>
        <v/>
      </c>
    </row>
    <row r="28" spans="2:17" x14ac:dyDescent="0.2">
      <c r="B28" s="23" t="s">
        <v>83</v>
      </c>
      <c r="C28" s="20">
        <v>5151</v>
      </c>
      <c r="D28" s="20">
        <v>0</v>
      </c>
      <c r="E28" s="21">
        <f t="shared" si="4"/>
        <v>0</v>
      </c>
      <c r="F28" s="21">
        <f t="shared" si="5"/>
        <v>1.3094861607828342E-3</v>
      </c>
      <c r="G28" s="46">
        <f t="shared" si="6"/>
        <v>-1.3094861607828342E-3</v>
      </c>
      <c r="H28" s="19"/>
      <c r="I28" s="31" t="str">
        <f t="shared" si="7"/>
        <v/>
      </c>
      <c r="J28" s="22" t="str">
        <f t="shared" si="0"/>
        <v/>
      </c>
      <c r="K28" s="20" t="str">
        <f t="shared" si="8"/>
        <v/>
      </c>
      <c r="L28" s="22" t="str">
        <f t="shared" si="9"/>
        <v/>
      </c>
      <c r="M28" s="20" t="str">
        <f t="shared" si="1"/>
        <v/>
      </c>
      <c r="N28" s="86" t="str">
        <f t="shared" si="10"/>
        <v/>
      </c>
      <c r="O28" s="21" t="str">
        <f t="shared" si="2"/>
        <v/>
      </c>
      <c r="P28" s="21" t="str">
        <f t="shared" si="3"/>
        <v/>
      </c>
      <c r="Q28" s="46" t="str">
        <f t="shared" si="11"/>
        <v/>
      </c>
    </row>
    <row r="29" spans="2:17" x14ac:dyDescent="0.2">
      <c r="B29" s="48" t="s">
        <v>84</v>
      </c>
      <c r="C29" s="49">
        <v>1079478</v>
      </c>
      <c r="D29" s="49">
        <v>22</v>
      </c>
      <c r="E29" s="50">
        <f t="shared" si="4"/>
        <v>0.27500000000000002</v>
      </c>
      <c r="F29" s="50">
        <f t="shared" si="5"/>
        <v>0.27442467518336872</v>
      </c>
      <c r="G29" s="51">
        <f t="shared" si="6"/>
        <v>5.753248166313063E-4</v>
      </c>
      <c r="H29" s="19"/>
      <c r="I29" s="71">
        <f t="shared" si="7"/>
        <v>1079478</v>
      </c>
      <c r="J29" s="52">
        <f t="shared" si="0"/>
        <v>23.791197408150222</v>
      </c>
      <c r="K29" s="49">
        <f t="shared" si="8"/>
        <v>23</v>
      </c>
      <c r="L29" s="52">
        <f t="shared" si="9"/>
        <v>0.79119740815022155</v>
      </c>
      <c r="M29" s="49">
        <f t="shared" si="1"/>
        <v>1</v>
      </c>
      <c r="N29" s="49">
        <f t="shared" si="10"/>
        <v>24</v>
      </c>
      <c r="O29" s="50">
        <f t="shared" si="2"/>
        <v>0.3</v>
      </c>
      <c r="P29" s="50">
        <f t="shared" si="3"/>
        <v>0.29372144354447244</v>
      </c>
      <c r="Q29" s="51">
        <f t="shared" si="11"/>
        <v>6.2785564555275508E-3</v>
      </c>
    </row>
    <row r="30" spans="2:17" x14ac:dyDescent="0.2">
      <c r="B30" s="48" t="s">
        <v>86</v>
      </c>
      <c r="C30" s="49">
        <v>508389</v>
      </c>
      <c r="D30" s="49">
        <v>11</v>
      </c>
      <c r="E30" s="50">
        <f t="shared" si="4"/>
        <v>0.13750000000000001</v>
      </c>
      <c r="F30" s="50">
        <f t="shared" si="5"/>
        <v>0.12924254703828855</v>
      </c>
      <c r="G30" s="51">
        <f t="shared" si="6"/>
        <v>8.2574529617114589E-3</v>
      </c>
      <c r="H30" s="19"/>
      <c r="I30" s="71">
        <f t="shared" si="7"/>
        <v>508389</v>
      </c>
      <c r="J30" s="52">
        <f t="shared" si="0"/>
        <v>11.204659158530404</v>
      </c>
      <c r="K30" s="49">
        <f t="shared" si="8"/>
        <v>11</v>
      </c>
      <c r="L30" s="52">
        <f t="shared" si="9"/>
        <v>0.20465915853040428</v>
      </c>
      <c r="M30" s="49" t="str">
        <f t="shared" si="1"/>
        <v/>
      </c>
      <c r="N30" s="49">
        <f t="shared" si="10"/>
        <v>11</v>
      </c>
      <c r="O30" s="50">
        <f t="shared" si="2"/>
        <v>0.13750000000000001</v>
      </c>
      <c r="P30" s="50">
        <f t="shared" si="3"/>
        <v>0.13833051804865945</v>
      </c>
      <c r="Q30" s="51">
        <f t="shared" si="11"/>
        <v>-8.305180486594399E-4</v>
      </c>
    </row>
    <row r="31" spans="2:17" x14ac:dyDescent="0.2">
      <c r="B31" s="23" t="s">
        <v>87</v>
      </c>
      <c r="C31" s="20">
        <v>1512</v>
      </c>
      <c r="D31" s="20">
        <v>0</v>
      </c>
      <c r="E31" s="21">
        <f t="shared" si="4"/>
        <v>0</v>
      </c>
      <c r="F31" s="21">
        <f t="shared" si="5"/>
        <v>3.8438032908243939E-4</v>
      </c>
      <c r="G31" s="46">
        <f t="shared" si="6"/>
        <v>-3.8438032908243939E-4</v>
      </c>
      <c r="H31" s="19"/>
      <c r="I31" s="31" t="str">
        <f t="shared" si="7"/>
        <v/>
      </c>
      <c r="J31" s="22" t="str">
        <f t="shared" si="0"/>
        <v/>
      </c>
      <c r="K31" s="20" t="str">
        <f t="shared" si="8"/>
        <v/>
      </c>
      <c r="L31" s="22" t="str">
        <f t="shared" si="9"/>
        <v/>
      </c>
      <c r="M31" s="20" t="str">
        <f t="shared" si="1"/>
        <v/>
      </c>
      <c r="N31" s="86" t="str">
        <f t="shared" si="10"/>
        <v/>
      </c>
      <c r="O31" s="21" t="str">
        <f t="shared" si="2"/>
        <v/>
      </c>
      <c r="P31" s="21" t="str">
        <f t="shared" si="3"/>
        <v/>
      </c>
      <c r="Q31" s="46" t="str">
        <f t="shared" si="11"/>
        <v/>
      </c>
    </row>
    <row r="32" spans="2:17" x14ac:dyDescent="0.2">
      <c r="B32" s="23" t="s">
        <v>88</v>
      </c>
      <c r="C32" s="20">
        <v>1322</v>
      </c>
      <c r="D32" s="20">
        <v>0</v>
      </c>
      <c r="E32" s="21">
        <f t="shared" si="4"/>
        <v>0</v>
      </c>
      <c r="F32" s="21">
        <f t="shared" si="5"/>
        <v>3.360785681527678E-4</v>
      </c>
      <c r="G32" s="46">
        <f t="shared" si="6"/>
        <v>-3.360785681527678E-4</v>
      </c>
      <c r="H32" s="19"/>
      <c r="I32" s="31" t="str">
        <f t="shared" si="7"/>
        <v/>
      </c>
      <c r="J32" s="22" t="str">
        <f t="shared" si="0"/>
        <v/>
      </c>
      <c r="K32" s="20" t="str">
        <f t="shared" si="8"/>
        <v/>
      </c>
      <c r="L32" s="22" t="str">
        <f t="shared" si="9"/>
        <v/>
      </c>
      <c r="M32" s="20" t="str">
        <f t="shared" si="1"/>
        <v/>
      </c>
      <c r="N32" s="86" t="str">
        <f t="shared" si="10"/>
        <v/>
      </c>
      <c r="O32" s="21" t="str">
        <f t="shared" si="2"/>
        <v/>
      </c>
      <c r="P32" s="21" t="str">
        <f t="shared" si="3"/>
        <v/>
      </c>
      <c r="Q32" s="46" t="str">
        <f t="shared" si="11"/>
        <v/>
      </c>
    </row>
    <row r="33" spans="2:17" x14ac:dyDescent="0.2">
      <c r="B33" s="23" t="s">
        <v>89</v>
      </c>
      <c r="C33" s="20">
        <v>5307</v>
      </c>
      <c r="D33" s="20">
        <v>0</v>
      </c>
      <c r="E33" s="21">
        <f t="shared" si="4"/>
        <v>0</v>
      </c>
      <c r="F33" s="21">
        <f t="shared" si="5"/>
        <v>1.3491444487040384E-3</v>
      </c>
      <c r="G33" s="46">
        <f t="shared" si="6"/>
        <v>-1.3491444487040384E-3</v>
      </c>
      <c r="H33" s="19"/>
      <c r="I33" s="31" t="str">
        <f t="shared" si="7"/>
        <v/>
      </c>
      <c r="J33" s="22" t="str">
        <f t="shared" si="0"/>
        <v/>
      </c>
      <c r="K33" s="20" t="str">
        <f t="shared" si="8"/>
        <v/>
      </c>
      <c r="L33" s="22" t="str">
        <f t="shared" si="9"/>
        <v/>
      </c>
      <c r="M33" s="20" t="str">
        <f t="shared" si="1"/>
        <v/>
      </c>
      <c r="N33" s="86" t="str">
        <f t="shared" si="10"/>
        <v/>
      </c>
      <c r="O33" s="21" t="str">
        <f t="shared" si="2"/>
        <v/>
      </c>
      <c r="P33" s="21" t="str">
        <f t="shared" si="3"/>
        <v/>
      </c>
      <c r="Q33" s="46" t="str">
        <f t="shared" si="11"/>
        <v/>
      </c>
    </row>
    <row r="34" spans="2:17" x14ac:dyDescent="0.2">
      <c r="B34" s="48" t="s">
        <v>91</v>
      </c>
      <c r="C34" s="49">
        <v>34250</v>
      </c>
      <c r="D34" s="49">
        <v>1</v>
      </c>
      <c r="E34" s="50">
        <f t="shared" si="4"/>
        <v>1.2500000000000001E-2</v>
      </c>
      <c r="F34" s="50">
        <f t="shared" si="5"/>
        <v>8.7070279570592261E-3</v>
      </c>
      <c r="G34" s="51">
        <f t="shared" si="6"/>
        <v>3.7929720429407746E-3</v>
      </c>
      <c r="H34" s="19"/>
      <c r="I34" s="31" t="str">
        <f t="shared" si="7"/>
        <v/>
      </c>
      <c r="J34" s="22" t="str">
        <f t="shared" si="0"/>
        <v/>
      </c>
      <c r="K34" s="20" t="str">
        <f t="shared" si="8"/>
        <v/>
      </c>
      <c r="L34" s="22" t="str">
        <f t="shared" si="9"/>
        <v/>
      </c>
      <c r="M34" s="20" t="str">
        <f t="shared" si="1"/>
        <v/>
      </c>
      <c r="N34" s="86" t="str">
        <f t="shared" si="10"/>
        <v/>
      </c>
      <c r="O34" s="21" t="str">
        <f t="shared" si="2"/>
        <v/>
      </c>
      <c r="P34" s="21" t="str">
        <f t="shared" si="3"/>
        <v/>
      </c>
      <c r="Q34" s="46" t="str">
        <f t="shared" si="11"/>
        <v/>
      </c>
    </row>
    <row r="35" spans="2:17" x14ac:dyDescent="0.2">
      <c r="B35" s="23" t="s">
        <v>96</v>
      </c>
      <c r="C35" s="20">
        <v>1248</v>
      </c>
      <c r="D35" s="20">
        <v>0</v>
      </c>
      <c r="E35" s="21">
        <f t="shared" si="4"/>
        <v>0</v>
      </c>
      <c r="F35" s="21">
        <f t="shared" si="5"/>
        <v>3.1726630336963255E-4</v>
      </c>
      <c r="G35" s="46">
        <f t="shared" si="6"/>
        <v>-3.1726630336963255E-4</v>
      </c>
      <c r="H35" s="19"/>
      <c r="I35" s="31" t="str">
        <f t="shared" si="7"/>
        <v/>
      </c>
      <c r="J35" s="22" t="str">
        <f t="shared" si="0"/>
        <v/>
      </c>
      <c r="K35" s="20" t="str">
        <f t="shared" si="8"/>
        <v/>
      </c>
      <c r="L35" s="22" t="str">
        <f t="shared" si="9"/>
        <v/>
      </c>
      <c r="M35" s="20" t="str">
        <f t="shared" si="1"/>
        <v/>
      </c>
      <c r="N35" s="86" t="str">
        <f t="shared" si="10"/>
        <v/>
      </c>
      <c r="O35" s="21" t="str">
        <f t="shared" si="2"/>
        <v/>
      </c>
      <c r="P35" s="21" t="str">
        <f t="shared" si="3"/>
        <v/>
      </c>
      <c r="Q35" s="46" t="str">
        <f t="shared" si="11"/>
        <v/>
      </c>
    </row>
    <row r="36" spans="2:17" x14ac:dyDescent="0.2">
      <c r="B36" s="23" t="s">
        <v>99</v>
      </c>
      <c r="C36" s="20">
        <v>2664</v>
      </c>
      <c r="D36" s="20">
        <v>0</v>
      </c>
      <c r="E36" s="21">
        <f t="shared" si="4"/>
        <v>0</v>
      </c>
      <c r="F36" s="21">
        <f t="shared" si="5"/>
        <v>6.7724153219286939E-4</v>
      </c>
      <c r="G36" s="46">
        <f t="shared" si="6"/>
        <v>-6.7724153219286939E-4</v>
      </c>
      <c r="H36" s="19"/>
      <c r="I36" s="31" t="str">
        <f t="shared" si="7"/>
        <v/>
      </c>
      <c r="J36" s="22" t="str">
        <f t="shared" si="0"/>
        <v/>
      </c>
      <c r="K36" s="20" t="str">
        <f t="shared" si="8"/>
        <v/>
      </c>
      <c r="L36" s="22" t="str">
        <f t="shared" si="9"/>
        <v/>
      </c>
      <c r="M36" s="20" t="str">
        <f t="shared" si="1"/>
        <v/>
      </c>
      <c r="N36" s="86" t="str">
        <f t="shared" si="10"/>
        <v/>
      </c>
      <c r="O36" s="21" t="str">
        <f t="shared" si="2"/>
        <v/>
      </c>
      <c r="P36" s="21" t="str">
        <f t="shared" si="3"/>
        <v/>
      </c>
      <c r="Q36" s="46" t="str">
        <f t="shared" si="11"/>
        <v/>
      </c>
    </row>
    <row r="37" spans="2:17" x14ac:dyDescent="0.2">
      <c r="B37" s="23" t="s">
        <v>100</v>
      </c>
      <c r="C37" s="20">
        <v>11228</v>
      </c>
      <c r="D37" s="20">
        <v>0</v>
      </c>
      <c r="E37" s="21">
        <f t="shared" si="4"/>
        <v>0</v>
      </c>
      <c r="F37" s="21">
        <f t="shared" si="5"/>
        <v>2.854379851149226E-3</v>
      </c>
      <c r="G37" s="46">
        <f t="shared" si="6"/>
        <v>-2.854379851149226E-3</v>
      </c>
      <c r="H37" s="19"/>
      <c r="I37" s="31" t="str">
        <f t="shared" si="7"/>
        <v/>
      </c>
      <c r="J37" s="22" t="str">
        <f t="shared" si="0"/>
        <v/>
      </c>
      <c r="K37" s="20" t="str">
        <f t="shared" si="8"/>
        <v/>
      </c>
      <c r="L37" s="22" t="str">
        <f t="shared" si="9"/>
        <v/>
      </c>
      <c r="M37" s="20" t="str">
        <f t="shared" si="1"/>
        <v/>
      </c>
      <c r="N37" s="86" t="str">
        <f t="shared" si="10"/>
        <v/>
      </c>
      <c r="O37" s="21" t="str">
        <f t="shared" si="2"/>
        <v/>
      </c>
      <c r="P37" s="21" t="str">
        <f t="shared" si="3"/>
        <v/>
      </c>
      <c r="Q37" s="46" t="str">
        <f t="shared" si="11"/>
        <v/>
      </c>
    </row>
    <row r="38" spans="2:17" x14ac:dyDescent="0.2">
      <c r="B38" s="48" t="s">
        <v>101</v>
      </c>
      <c r="C38" s="49">
        <v>79962</v>
      </c>
      <c r="D38" s="49">
        <v>2</v>
      </c>
      <c r="E38" s="50">
        <f t="shared" si="4"/>
        <v>2.5000000000000001E-2</v>
      </c>
      <c r="F38" s="50">
        <f t="shared" si="5"/>
        <v>2.0327923197149485E-2</v>
      </c>
      <c r="G38" s="51">
        <f t="shared" si="6"/>
        <v>4.6720768028505159E-3</v>
      </c>
      <c r="H38" s="19"/>
      <c r="I38" s="71">
        <f t="shared" si="7"/>
        <v>79962</v>
      </c>
      <c r="J38" s="52">
        <f t="shared" si="0"/>
        <v>1.7623256121481938</v>
      </c>
      <c r="K38" s="49">
        <f t="shared" si="8"/>
        <v>1</v>
      </c>
      <c r="L38" s="52">
        <f t="shared" si="9"/>
        <v>0.76232561214819383</v>
      </c>
      <c r="M38" s="49">
        <f t="shared" si="1"/>
        <v>2</v>
      </c>
      <c r="N38" s="49">
        <f t="shared" si="10"/>
        <v>2</v>
      </c>
      <c r="O38" s="50">
        <f t="shared" si="2"/>
        <v>2.5000000000000001E-2</v>
      </c>
      <c r="P38" s="50">
        <f t="shared" si="3"/>
        <v>2.1757325363465585E-2</v>
      </c>
      <c r="Q38" s="51">
        <f t="shared" si="11"/>
        <v>3.2426746365344164E-3</v>
      </c>
    </row>
    <row r="39" spans="2:17" x14ac:dyDescent="0.2">
      <c r="B39" s="48" t="s">
        <v>105</v>
      </c>
      <c r="C39" s="49">
        <v>38507</v>
      </c>
      <c r="D39" s="49">
        <v>1</v>
      </c>
      <c r="E39" s="50">
        <f t="shared" si="4"/>
        <v>1.2500000000000001E-2</v>
      </c>
      <c r="F39" s="50">
        <f t="shared" si="5"/>
        <v>9.7892416216782373E-3</v>
      </c>
      <c r="G39" s="51">
        <f t="shared" si="6"/>
        <v>2.7107583783217634E-3</v>
      </c>
      <c r="H39" s="19"/>
      <c r="I39" s="31" t="str">
        <f t="shared" si="7"/>
        <v/>
      </c>
      <c r="J39" s="22" t="str">
        <f t="shared" si="0"/>
        <v/>
      </c>
      <c r="K39" s="20" t="str">
        <f t="shared" si="8"/>
        <v/>
      </c>
      <c r="L39" s="22" t="str">
        <f t="shared" si="9"/>
        <v/>
      </c>
      <c r="M39" s="20" t="str">
        <f t="shared" si="1"/>
        <v/>
      </c>
      <c r="N39" s="86" t="str">
        <f t="shared" si="10"/>
        <v/>
      </c>
      <c r="O39" s="21" t="str">
        <f t="shared" si="2"/>
        <v/>
      </c>
      <c r="P39" s="21" t="str">
        <f t="shared" si="3"/>
        <v/>
      </c>
      <c r="Q39" s="46" t="str">
        <f t="shared" si="11"/>
        <v/>
      </c>
    </row>
    <row r="40" spans="2:17" x14ac:dyDescent="0.2">
      <c r="B40" s="23" t="s">
        <v>107</v>
      </c>
      <c r="C40" s="20">
        <v>810</v>
      </c>
      <c r="D40" s="20">
        <v>0</v>
      </c>
      <c r="E40" s="21">
        <f t="shared" si="4"/>
        <v>0</v>
      </c>
      <c r="F40" s="21">
        <f t="shared" si="5"/>
        <v>2.0591803343702111E-4</v>
      </c>
      <c r="G40" s="46">
        <f t="shared" si="6"/>
        <v>-2.0591803343702111E-4</v>
      </c>
      <c r="H40" s="19"/>
      <c r="I40" s="31" t="str">
        <f t="shared" si="7"/>
        <v/>
      </c>
      <c r="J40" s="22" t="str">
        <f t="shared" si="0"/>
        <v/>
      </c>
      <c r="K40" s="20" t="str">
        <f t="shared" si="8"/>
        <v/>
      </c>
      <c r="L40" s="22" t="str">
        <f t="shared" si="9"/>
        <v/>
      </c>
      <c r="M40" s="20" t="str">
        <f t="shared" si="1"/>
        <v/>
      </c>
      <c r="N40" s="86" t="str">
        <f t="shared" si="10"/>
        <v/>
      </c>
      <c r="O40" s="21" t="str">
        <f t="shared" si="2"/>
        <v/>
      </c>
      <c r="P40" s="21" t="str">
        <f t="shared" si="3"/>
        <v/>
      </c>
      <c r="Q40" s="46" t="str">
        <f t="shared" si="11"/>
        <v/>
      </c>
    </row>
    <row r="41" spans="2:17" x14ac:dyDescent="0.2">
      <c r="B41" s="23" t="s">
        <v>110</v>
      </c>
      <c r="C41" s="20">
        <v>2745</v>
      </c>
      <c r="D41" s="20">
        <v>0</v>
      </c>
      <c r="E41" s="21">
        <f t="shared" si="4"/>
        <v>0</v>
      </c>
      <c r="F41" s="21">
        <f t="shared" si="5"/>
        <v>6.9783333553657153E-4</v>
      </c>
      <c r="G41" s="46">
        <f t="shared" si="6"/>
        <v>-6.9783333553657153E-4</v>
      </c>
      <c r="H41" s="19"/>
      <c r="I41" s="31" t="str">
        <f t="shared" si="7"/>
        <v/>
      </c>
      <c r="J41" s="22" t="str">
        <f t="shared" si="0"/>
        <v/>
      </c>
      <c r="K41" s="20" t="str">
        <f t="shared" si="8"/>
        <v/>
      </c>
      <c r="L41" s="22" t="str">
        <f t="shared" si="9"/>
        <v/>
      </c>
      <c r="M41" s="20" t="str">
        <f t="shared" si="1"/>
        <v/>
      </c>
      <c r="N41" s="86" t="str">
        <f t="shared" si="10"/>
        <v/>
      </c>
      <c r="O41" s="21" t="str">
        <f t="shared" si="2"/>
        <v/>
      </c>
      <c r="P41" s="21" t="str">
        <f t="shared" si="3"/>
        <v/>
      </c>
      <c r="Q41" s="46" t="str">
        <f t="shared" si="11"/>
        <v/>
      </c>
    </row>
    <row r="42" spans="2:17" x14ac:dyDescent="0.2">
      <c r="B42" s="48" t="s">
        <v>113</v>
      </c>
      <c r="C42" s="49">
        <v>384976</v>
      </c>
      <c r="D42" s="49">
        <v>8</v>
      </c>
      <c r="E42" s="50">
        <f t="shared" si="4"/>
        <v>0.1</v>
      </c>
      <c r="F42" s="50">
        <f t="shared" si="5"/>
        <v>9.7868519556111908E-2</v>
      </c>
      <c r="G42" s="51">
        <f t="shared" si="6"/>
        <v>2.131480443888098E-3</v>
      </c>
      <c r="H42" s="19"/>
      <c r="I42" s="71">
        <f t="shared" si="7"/>
        <v>384976</v>
      </c>
      <c r="J42" s="52">
        <f t="shared" si="0"/>
        <v>8.4846935402111381</v>
      </c>
      <c r="K42" s="49">
        <f t="shared" si="8"/>
        <v>8</v>
      </c>
      <c r="L42" s="52">
        <f t="shared" si="9"/>
        <v>0.48469354021113809</v>
      </c>
      <c r="M42" s="49" t="str">
        <f t="shared" si="1"/>
        <v/>
      </c>
      <c r="N42" s="49">
        <f t="shared" si="10"/>
        <v>8</v>
      </c>
      <c r="O42" s="50">
        <f t="shared" si="2"/>
        <v>0.1</v>
      </c>
      <c r="P42" s="50">
        <f t="shared" si="3"/>
        <v>0.10475035753389769</v>
      </c>
      <c r="Q42" s="51">
        <f t="shared" si="11"/>
        <v>-4.7503575338976867E-3</v>
      </c>
    </row>
    <row r="43" spans="2:17" x14ac:dyDescent="0.2">
      <c r="B43" s="23" t="s">
        <v>114</v>
      </c>
      <c r="C43" s="20">
        <v>9220</v>
      </c>
      <c r="D43" s="20">
        <v>0</v>
      </c>
      <c r="E43" s="21">
        <f t="shared" si="4"/>
        <v>0</v>
      </c>
      <c r="F43" s="21">
        <f t="shared" si="5"/>
        <v>2.3439065040609069E-3</v>
      </c>
      <c r="G43" s="46">
        <f t="shared" si="6"/>
        <v>-2.3439065040609069E-3</v>
      </c>
      <c r="H43" s="19"/>
      <c r="I43" s="31" t="str">
        <f t="shared" si="7"/>
        <v/>
      </c>
      <c r="J43" s="22" t="str">
        <f t="shared" si="0"/>
        <v/>
      </c>
      <c r="K43" s="20" t="str">
        <f t="shared" si="8"/>
        <v/>
      </c>
      <c r="L43" s="22" t="str">
        <f t="shared" si="9"/>
        <v/>
      </c>
      <c r="M43" s="20" t="str">
        <f t="shared" si="1"/>
        <v/>
      </c>
      <c r="N43" s="86" t="str">
        <f t="shared" si="10"/>
        <v/>
      </c>
      <c r="O43" s="21" t="str">
        <f t="shared" si="2"/>
        <v/>
      </c>
      <c r="P43" s="21" t="str">
        <f t="shared" si="3"/>
        <v/>
      </c>
      <c r="Q43" s="46" t="str">
        <f t="shared" si="11"/>
        <v/>
      </c>
    </row>
    <row r="44" spans="2:17" x14ac:dyDescent="0.2">
      <c r="B44" s="23" t="s">
        <v>115</v>
      </c>
      <c r="C44" s="20">
        <v>7565</v>
      </c>
      <c r="D44" s="20">
        <v>0</v>
      </c>
      <c r="E44" s="21">
        <f t="shared" si="4"/>
        <v>0</v>
      </c>
      <c r="F44" s="21">
        <f t="shared" si="5"/>
        <v>1.9231727443840304E-3</v>
      </c>
      <c r="G44" s="46">
        <f t="shared" si="6"/>
        <v>-1.9231727443840304E-3</v>
      </c>
      <c r="H44" s="19"/>
      <c r="I44" s="31" t="str">
        <f t="shared" si="7"/>
        <v/>
      </c>
      <c r="J44" s="22" t="str">
        <f t="shared" si="0"/>
        <v/>
      </c>
      <c r="K44" s="20" t="str">
        <f t="shared" si="8"/>
        <v/>
      </c>
      <c r="L44" s="22" t="str">
        <f t="shared" si="9"/>
        <v/>
      </c>
      <c r="M44" s="20" t="str">
        <f t="shared" si="1"/>
        <v/>
      </c>
      <c r="N44" s="86" t="str">
        <f t="shared" si="10"/>
        <v/>
      </c>
      <c r="O44" s="21" t="str">
        <f t="shared" si="2"/>
        <v/>
      </c>
      <c r="P44" s="21" t="str">
        <f t="shared" si="3"/>
        <v/>
      </c>
      <c r="Q44" s="46" t="str">
        <f t="shared" si="11"/>
        <v/>
      </c>
    </row>
    <row r="45" spans="2:17" x14ac:dyDescent="0.2">
      <c r="B45" s="48" t="s">
        <v>116</v>
      </c>
      <c r="C45" s="49">
        <v>91557</v>
      </c>
      <c r="D45" s="49">
        <v>2</v>
      </c>
      <c r="E45" s="50">
        <f t="shared" si="4"/>
        <v>2.5000000000000001E-2</v>
      </c>
      <c r="F45" s="50">
        <f t="shared" si="5"/>
        <v>2.3275601712831287E-2</v>
      </c>
      <c r="G45" s="51">
        <f t="shared" si="6"/>
        <v>1.7243982871687144E-3</v>
      </c>
      <c r="H45" s="19"/>
      <c r="I45" s="71">
        <f t="shared" si="7"/>
        <v>91557</v>
      </c>
      <c r="J45" s="52">
        <f t="shared" si="0"/>
        <v>2.0178740660745378</v>
      </c>
      <c r="K45" s="49">
        <f t="shared" si="8"/>
        <v>2</v>
      </c>
      <c r="L45" s="52">
        <f t="shared" si="9"/>
        <v>1.7874066074537787E-2</v>
      </c>
      <c r="M45" s="49" t="str">
        <f t="shared" si="1"/>
        <v/>
      </c>
      <c r="N45" s="49">
        <f t="shared" si="10"/>
        <v>2</v>
      </c>
      <c r="O45" s="50">
        <f t="shared" si="2"/>
        <v>2.5000000000000001E-2</v>
      </c>
      <c r="P45" s="50">
        <f t="shared" si="3"/>
        <v>2.49122763100325E-2</v>
      </c>
      <c r="Q45" s="51">
        <f t="shared" si="11"/>
        <v>8.7723689967501156E-5</v>
      </c>
    </row>
    <row r="46" spans="2:17" x14ac:dyDescent="0.2">
      <c r="B46" s="23" t="s">
        <v>117</v>
      </c>
      <c r="C46" s="20">
        <v>980</v>
      </c>
      <c r="D46" s="20">
        <v>0</v>
      </c>
      <c r="E46" s="21">
        <f t="shared" si="4"/>
        <v>0</v>
      </c>
      <c r="F46" s="21">
        <f t="shared" si="5"/>
        <v>2.4913539847935888E-4</v>
      </c>
      <c r="G46" s="46">
        <f t="shared" si="6"/>
        <v>-2.4913539847935888E-4</v>
      </c>
      <c r="H46" s="19"/>
      <c r="I46" s="31" t="str">
        <f t="shared" si="7"/>
        <v/>
      </c>
      <c r="J46" s="22" t="str">
        <f t="shared" si="0"/>
        <v/>
      </c>
      <c r="K46" s="20" t="str">
        <f t="shared" si="8"/>
        <v/>
      </c>
      <c r="L46" s="22" t="str">
        <f t="shared" si="9"/>
        <v/>
      </c>
      <c r="M46" s="20" t="str">
        <f t="shared" si="1"/>
        <v/>
      </c>
      <c r="N46" s="86" t="str">
        <f t="shared" si="10"/>
        <v/>
      </c>
      <c r="O46" s="21" t="str">
        <f t="shared" si="2"/>
        <v/>
      </c>
      <c r="P46" s="21" t="str">
        <f t="shared" si="3"/>
        <v/>
      </c>
      <c r="Q46" s="46" t="str">
        <f t="shared" si="11"/>
        <v/>
      </c>
    </row>
    <row r="47" spans="2:17" x14ac:dyDescent="0.2">
      <c r="B47" s="23" t="s">
        <v>118</v>
      </c>
      <c r="C47" s="20">
        <v>503</v>
      </c>
      <c r="D47" s="20">
        <v>0</v>
      </c>
      <c r="E47" s="21">
        <f t="shared" si="4"/>
        <v>0</v>
      </c>
      <c r="F47" s="21">
        <f t="shared" si="5"/>
        <v>1.2787255656644645E-4</v>
      </c>
      <c r="G47" s="46">
        <f t="shared" si="6"/>
        <v>-1.2787255656644645E-4</v>
      </c>
      <c r="H47" s="19"/>
      <c r="I47" s="31" t="str">
        <f t="shared" si="7"/>
        <v/>
      </c>
      <c r="J47" s="22" t="str">
        <f t="shared" si="0"/>
        <v/>
      </c>
      <c r="K47" s="20" t="str">
        <f t="shared" si="8"/>
        <v/>
      </c>
      <c r="L47" s="22" t="str">
        <f t="shared" si="9"/>
        <v/>
      </c>
      <c r="M47" s="20" t="str">
        <f t="shared" si="1"/>
        <v/>
      </c>
      <c r="N47" s="86" t="str">
        <f t="shared" si="10"/>
        <v/>
      </c>
      <c r="O47" s="21" t="str">
        <f t="shared" si="2"/>
        <v/>
      </c>
      <c r="P47" s="21" t="str">
        <f t="shared" si="3"/>
        <v/>
      </c>
      <c r="Q47" s="46" t="str">
        <f t="shared" si="11"/>
        <v/>
      </c>
    </row>
    <row r="48" spans="2:17" ht="17" thickBot="1" x14ac:dyDescent="0.25">
      <c r="B48" s="28" t="s">
        <v>123</v>
      </c>
      <c r="C48" s="29">
        <v>650</v>
      </c>
      <c r="D48" s="29">
        <v>0</v>
      </c>
      <c r="E48" s="30">
        <f t="shared" si="4"/>
        <v>0</v>
      </c>
      <c r="F48" s="30">
        <f t="shared" si="5"/>
        <v>1.6524286633835028E-4</v>
      </c>
      <c r="G48" s="47">
        <f t="shared" si="6"/>
        <v>-1.6524286633835028E-4</v>
      </c>
      <c r="H48" s="19"/>
      <c r="I48" s="31" t="str">
        <f t="shared" si="7"/>
        <v/>
      </c>
      <c r="J48" s="43" t="str">
        <f t="shared" si="0"/>
        <v/>
      </c>
      <c r="K48" s="29" t="str">
        <f t="shared" si="8"/>
        <v/>
      </c>
      <c r="L48" s="43" t="str">
        <f t="shared" si="9"/>
        <v/>
      </c>
      <c r="M48" s="29" t="str">
        <f t="shared" si="1"/>
        <v/>
      </c>
      <c r="N48" s="88" t="str">
        <f t="shared" si="10"/>
        <v/>
      </c>
      <c r="O48" s="30" t="str">
        <f t="shared" si="2"/>
        <v/>
      </c>
      <c r="P48" s="30" t="str">
        <f t="shared" si="3"/>
        <v/>
      </c>
      <c r="Q48" s="47" t="str">
        <f t="shared" si="11"/>
        <v/>
      </c>
    </row>
    <row r="49" spans="2:17" x14ac:dyDescent="0.2">
      <c r="B49" s="40" t="s">
        <v>27</v>
      </c>
      <c r="C49" s="41">
        <f>SUM(C4:C48)</f>
        <v>3933604</v>
      </c>
      <c r="D49" s="41">
        <f>SUM(D4:D48)</f>
        <v>80</v>
      </c>
      <c r="E49" s="42">
        <f>SUM(E4:E48)</f>
        <v>0.99999999999999989</v>
      </c>
      <c r="F49" s="42">
        <f>SUM(F4:F48)</f>
        <v>0.99999999999999989</v>
      </c>
      <c r="G49" s="55">
        <f>SUM(G4:G48)</f>
        <v>1.5341460740669888E-17</v>
      </c>
      <c r="I49" s="40">
        <f>SUM(I4:I48)</f>
        <v>3675176</v>
      </c>
      <c r="J49" s="41"/>
      <c r="K49" s="41">
        <f>SUM(K4:K48)</f>
        <v>78</v>
      </c>
      <c r="L49" s="41"/>
      <c r="M49" s="41"/>
      <c r="N49" s="41">
        <f>SUM(N4:N48)</f>
        <v>80</v>
      </c>
      <c r="O49" s="42">
        <f>SUM(O4:O48)</f>
        <v>0.99999999999999989</v>
      </c>
      <c r="P49" s="42">
        <f>SUM(P4:P48)</f>
        <v>1</v>
      </c>
      <c r="Q49" s="55">
        <f>SUM(Q6:Q48)</f>
        <v>1.7347234759768071E-17</v>
      </c>
    </row>
    <row r="50" spans="2:17" x14ac:dyDescent="0.2">
      <c r="B50" s="23" t="s">
        <v>15</v>
      </c>
      <c r="C50" s="20">
        <v>6541978</v>
      </c>
      <c r="D50" s="20"/>
      <c r="E50" s="20"/>
      <c r="F50" s="20"/>
      <c r="G50" s="24"/>
      <c r="I50" s="23"/>
      <c r="J50" s="20"/>
      <c r="K50" s="20"/>
      <c r="L50" s="20"/>
      <c r="M50" s="20"/>
      <c r="N50" s="20"/>
      <c r="O50" s="20"/>
      <c r="P50" s="20"/>
      <c r="Q50" s="24"/>
    </row>
    <row r="51" spans="2:17" x14ac:dyDescent="0.2">
      <c r="B51" s="23" t="s">
        <v>16</v>
      </c>
      <c r="C51" s="20">
        <v>48564</v>
      </c>
      <c r="D51" s="20"/>
      <c r="E51" s="20"/>
      <c r="F51" s="20"/>
      <c r="G51" s="24"/>
      <c r="I51" s="23">
        <f>_xlfn.FLOOR.MATH(I49/(D49+1))+1</f>
        <v>45373</v>
      </c>
      <c r="J51" s="20"/>
      <c r="K51" s="20"/>
      <c r="L51" s="20"/>
      <c r="M51" s="20"/>
      <c r="N51" s="20"/>
      <c r="O51" s="20"/>
      <c r="P51" s="20"/>
      <c r="Q51" s="24"/>
    </row>
    <row r="52" spans="2:17" ht="17" thickBot="1" x14ac:dyDescent="0.25">
      <c r="B52" s="25" t="s">
        <v>17</v>
      </c>
      <c r="C52" s="26">
        <v>80</v>
      </c>
      <c r="D52" s="26"/>
      <c r="E52" s="26"/>
      <c r="F52" s="26"/>
      <c r="G52" s="27"/>
      <c r="I52" s="25">
        <v>80</v>
      </c>
      <c r="J52" s="26"/>
      <c r="K52" s="26"/>
      <c r="L52" s="26"/>
      <c r="M52" s="26"/>
      <c r="N52" s="26"/>
      <c r="O52" s="26"/>
      <c r="P52" s="26"/>
      <c r="Q52" s="27"/>
    </row>
    <row r="53" spans="2:17" x14ac:dyDescent="0.2">
      <c r="C53" s="54"/>
      <c r="I53" s="54"/>
    </row>
    <row r="54" spans="2:17" x14ac:dyDescent="0.2">
      <c r="C54" s="54" t="s">
        <v>35</v>
      </c>
      <c r="F54" s="77" t="s">
        <v>28</v>
      </c>
      <c r="G54" s="78" cm="1">
        <f t="array" ref="G54">SUM(IF(G4:G48&lt;&gt;"", ABS(G4:G48), 0))/COUNT(G4:G48)</f>
        <v>1.6106558317060438E-3</v>
      </c>
      <c r="J54" s="19"/>
      <c r="P54" s="77" t="s">
        <v>28</v>
      </c>
      <c r="Q54" s="78" cm="1">
        <f t="array" ref="Q54">SUM(IF(Q4:Q48&lt;&gt;"", ABS(Q4:Q48), 0))/COUNT(Q4:Q48)</f>
        <v>3.5955984537494644E-3</v>
      </c>
    </row>
    <row r="55" spans="2:17" x14ac:dyDescent="0.2">
      <c r="C55" s="19">
        <f>C49/C50</f>
        <v>0.60128664449804015</v>
      </c>
      <c r="D55" t="s">
        <v>34</v>
      </c>
      <c r="J55" s="19">
        <f>SUMIF(N4:N48, "&lt;&gt;0", I4:I48)/C49</f>
        <v>0.93430248698140428</v>
      </c>
      <c r="K55" t="s">
        <v>29</v>
      </c>
    </row>
    <row r="56" spans="2:17" x14ac:dyDescent="0.2">
      <c r="J56" s="54" t="s">
        <v>31</v>
      </c>
    </row>
  </sheetData>
  <mergeCells count="1"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CCB45-75CF-2948-81FF-DC3189A6B7BE}">
  <dimension ref="B1:Q43"/>
  <sheetViews>
    <sheetView zoomScale="98" workbookViewId="0">
      <selection activeCell="D49" sqref="D49"/>
    </sheetView>
  </sheetViews>
  <sheetFormatPr baseColWidth="10" defaultColWidth="11" defaultRowHeight="16" x14ac:dyDescent="0.2"/>
  <cols>
    <col min="2" max="2" width="54" customWidth="1"/>
    <col min="4" max="8" width="16.1640625" customWidth="1"/>
    <col min="9" max="9" width="12.1640625" customWidth="1"/>
  </cols>
  <sheetData>
    <row r="1" spans="2:17" ht="19" x14ac:dyDescent="0.25">
      <c r="B1" s="44" t="s">
        <v>47</v>
      </c>
    </row>
    <row r="2" spans="2:17" ht="45" customHeight="1" thickBot="1" x14ac:dyDescent="0.3">
      <c r="B2" s="44" t="s">
        <v>37</v>
      </c>
      <c r="C2" s="44"/>
      <c r="D2" s="44"/>
      <c r="I2" s="108" t="s">
        <v>40</v>
      </c>
      <c r="J2" s="108"/>
      <c r="K2" s="44"/>
      <c r="L2" s="44"/>
      <c r="N2" s="79" t="s">
        <v>41</v>
      </c>
    </row>
    <row r="3" spans="2:17" ht="35" thickBot="1" x14ac:dyDescent="0.25">
      <c r="B3" s="39" t="s">
        <v>10</v>
      </c>
      <c r="C3" s="37" t="s">
        <v>11</v>
      </c>
      <c r="D3" s="37" t="s">
        <v>12</v>
      </c>
      <c r="E3" s="37" t="s">
        <v>19</v>
      </c>
      <c r="F3" s="37" t="s">
        <v>20</v>
      </c>
      <c r="G3" s="38" t="s">
        <v>21</v>
      </c>
      <c r="I3" s="35" t="s">
        <v>42</v>
      </c>
      <c r="J3" s="36" t="s">
        <v>22</v>
      </c>
      <c r="K3" s="36" t="s">
        <v>23</v>
      </c>
      <c r="L3" s="37" t="s">
        <v>24</v>
      </c>
      <c r="M3" s="37" t="s">
        <v>25</v>
      </c>
      <c r="N3" s="37" t="s">
        <v>26</v>
      </c>
      <c r="O3" s="37" t="s">
        <v>19</v>
      </c>
      <c r="P3" s="37" t="s">
        <v>20</v>
      </c>
      <c r="Q3" s="38" t="s">
        <v>21</v>
      </c>
    </row>
    <row r="4" spans="2:17" x14ac:dyDescent="0.2">
      <c r="B4" s="31" t="s">
        <v>54</v>
      </c>
      <c r="C4" s="32">
        <v>3214</v>
      </c>
      <c r="D4" s="32">
        <v>0</v>
      </c>
      <c r="E4" s="33">
        <f>D4/$D$37</f>
        <v>0</v>
      </c>
      <c r="F4" s="33">
        <f>C4/$C$37</f>
        <v>9.1617719790596213E-4</v>
      </c>
      <c r="G4" s="45">
        <f>E4-F4</f>
        <v>-9.1617719790596213E-4</v>
      </c>
      <c r="H4" s="19"/>
      <c r="I4" s="31" t="str">
        <f>IF(C4&gt;=C$39, C4, "")</f>
        <v/>
      </c>
      <c r="J4" s="34" t="str">
        <f t="shared" ref="J4:J36" si="0">IF(I4&lt;&gt;"", I4/$I$39, "")</f>
        <v/>
      </c>
      <c r="K4" s="32" t="str">
        <f>IF(J4&lt;&gt;"", _xlfn.FLOOR.MATH(J4), "")</f>
        <v/>
      </c>
      <c r="L4" s="34" t="str">
        <f>IF(J4&lt;&gt;"", J4-K4, "")</f>
        <v/>
      </c>
      <c r="M4" s="32" t="str">
        <f t="shared" ref="M4:M36" si="1">IF(L4&lt;&gt;"", IF(RANK(L4,$L$4:$L$36)&lt;=($D$37-$K$37), RANK(L4,$L$4:$L$36), ""), "")</f>
        <v/>
      </c>
      <c r="N4" s="32" t="str">
        <f>IF(M4&lt;&gt;"", K4+1, K4)</f>
        <v/>
      </c>
      <c r="O4" s="90" t="str">
        <f t="shared" ref="O4:O36" si="2">IF(N4&lt;&gt;"", N4/$N$37, "")</f>
        <v/>
      </c>
      <c r="P4" s="33" t="str">
        <f t="shared" ref="P4:P36" si="3">IF(I4&lt;&gt;"", I4/$I$37, "")</f>
        <v/>
      </c>
      <c r="Q4" s="45" t="str">
        <f>IF(P4&lt;&gt;"", O4-P4, "")</f>
        <v/>
      </c>
    </row>
    <row r="5" spans="2:17" x14ac:dyDescent="0.2">
      <c r="B5" s="23" t="s">
        <v>57</v>
      </c>
      <c r="C5" s="20">
        <v>9569</v>
      </c>
      <c r="D5" s="20">
        <v>0</v>
      </c>
      <c r="E5" s="21">
        <f t="shared" ref="E5:E36" si="4">D5/$D$37</f>
        <v>0</v>
      </c>
      <c r="F5" s="21">
        <f t="shared" ref="F5:F36" si="5">C5/$C$37</f>
        <v>2.7277223418675019E-3</v>
      </c>
      <c r="G5" s="46">
        <f t="shared" ref="G5:G36" si="6">E5-F5</f>
        <v>-2.7277223418675019E-3</v>
      </c>
      <c r="H5" s="19"/>
      <c r="I5" s="31" t="str">
        <f t="shared" ref="I5:I36" si="7">IF(C5&gt;=C$39, C5, "")</f>
        <v/>
      </c>
      <c r="J5" s="22" t="str">
        <f t="shared" si="0"/>
        <v/>
      </c>
      <c r="K5" s="20" t="str">
        <f t="shared" ref="K5:K36" si="8">IF(J5&lt;&gt;"", _xlfn.FLOOR.MATH(J5), "")</f>
        <v/>
      </c>
      <c r="L5" s="22" t="str">
        <f t="shared" ref="L5:L36" si="9">IF(J5&lt;&gt;"", J5-K5, "")</f>
        <v/>
      </c>
      <c r="M5" s="20" t="str">
        <f t="shared" si="1"/>
        <v/>
      </c>
      <c r="N5" s="20" t="str">
        <f t="shared" ref="N5:N36" si="10">IF(M5&lt;&gt;"", K5+1, K5)</f>
        <v/>
      </c>
      <c r="O5" s="91" t="str">
        <f t="shared" si="2"/>
        <v/>
      </c>
      <c r="P5" s="21" t="str">
        <f t="shared" si="3"/>
        <v/>
      </c>
      <c r="Q5" s="46" t="str">
        <f t="shared" ref="Q5:Q36" si="11">IF(P5&lt;&gt;"", O5-P5, "")</f>
        <v/>
      </c>
    </row>
    <row r="6" spans="2:17" x14ac:dyDescent="0.2">
      <c r="B6" s="23" t="s">
        <v>59</v>
      </c>
      <c r="C6" s="20">
        <v>629</v>
      </c>
      <c r="D6" s="20">
        <v>0</v>
      </c>
      <c r="E6" s="21">
        <f t="shared" si="4"/>
        <v>0</v>
      </c>
      <c r="F6" s="21">
        <f t="shared" si="5"/>
        <v>1.7930163580673621E-4</v>
      </c>
      <c r="G6" s="46">
        <f t="shared" si="6"/>
        <v>-1.7930163580673621E-4</v>
      </c>
      <c r="H6" s="19"/>
      <c r="I6" s="31" t="str">
        <f t="shared" si="7"/>
        <v/>
      </c>
      <c r="J6" s="22" t="str">
        <f t="shared" si="0"/>
        <v/>
      </c>
      <c r="K6" s="20" t="str">
        <f t="shared" si="8"/>
        <v/>
      </c>
      <c r="L6" s="22" t="str">
        <f t="shared" si="9"/>
        <v/>
      </c>
      <c r="M6" s="20" t="str">
        <f t="shared" si="1"/>
        <v/>
      </c>
      <c r="N6" s="20" t="str">
        <f t="shared" si="10"/>
        <v/>
      </c>
      <c r="O6" s="91" t="str">
        <f t="shared" si="2"/>
        <v/>
      </c>
      <c r="P6" s="21" t="str">
        <f t="shared" si="3"/>
        <v/>
      </c>
      <c r="Q6" s="46" t="str">
        <f t="shared" si="11"/>
        <v/>
      </c>
    </row>
    <row r="7" spans="2:17" x14ac:dyDescent="0.2">
      <c r="B7" s="23" t="s">
        <v>60</v>
      </c>
      <c r="C7" s="20">
        <v>11366</v>
      </c>
      <c r="D7" s="20">
        <v>0</v>
      </c>
      <c r="E7" s="21">
        <f t="shared" si="4"/>
        <v>0</v>
      </c>
      <c r="F7" s="21">
        <f t="shared" si="5"/>
        <v>3.2399720072803875E-3</v>
      </c>
      <c r="G7" s="46">
        <f t="shared" si="6"/>
        <v>-3.2399720072803875E-3</v>
      </c>
      <c r="H7" s="19"/>
      <c r="I7" s="31" t="str">
        <f t="shared" si="7"/>
        <v/>
      </c>
      <c r="J7" s="22" t="str">
        <f t="shared" si="0"/>
        <v/>
      </c>
      <c r="K7" s="20" t="str">
        <f t="shared" si="8"/>
        <v/>
      </c>
      <c r="L7" s="22" t="str">
        <f t="shared" si="9"/>
        <v/>
      </c>
      <c r="M7" s="20" t="str">
        <f t="shared" si="1"/>
        <v/>
      </c>
      <c r="N7" s="20" t="str">
        <f t="shared" si="10"/>
        <v/>
      </c>
      <c r="O7" s="91" t="str">
        <f t="shared" si="2"/>
        <v/>
      </c>
      <c r="P7" s="21" t="str">
        <f t="shared" si="3"/>
        <v/>
      </c>
      <c r="Q7" s="46" t="str">
        <f t="shared" si="11"/>
        <v/>
      </c>
    </row>
    <row r="8" spans="2:17" x14ac:dyDescent="0.2">
      <c r="B8" s="23" t="s">
        <v>64</v>
      </c>
      <c r="C8" s="20">
        <v>2527</v>
      </c>
      <c r="D8" s="20">
        <v>0</v>
      </c>
      <c r="E8" s="21">
        <f t="shared" si="4"/>
        <v>0</v>
      </c>
      <c r="F8" s="21">
        <f t="shared" si="5"/>
        <v>7.2034218391672875E-4</v>
      </c>
      <c r="G8" s="46">
        <f t="shared" si="6"/>
        <v>-7.2034218391672875E-4</v>
      </c>
      <c r="H8" s="19"/>
      <c r="I8" s="31" t="str">
        <f t="shared" si="7"/>
        <v/>
      </c>
      <c r="J8" s="22" t="str">
        <f t="shared" si="0"/>
        <v/>
      </c>
      <c r="K8" s="20" t="str">
        <f t="shared" si="8"/>
        <v/>
      </c>
      <c r="L8" s="22" t="str">
        <f t="shared" si="9"/>
        <v/>
      </c>
      <c r="M8" s="20" t="str">
        <f t="shared" si="1"/>
        <v/>
      </c>
      <c r="N8" s="20" t="str">
        <f t="shared" si="10"/>
        <v/>
      </c>
      <c r="O8" s="91" t="str">
        <f t="shared" si="2"/>
        <v/>
      </c>
      <c r="P8" s="21" t="str">
        <f t="shared" si="3"/>
        <v/>
      </c>
      <c r="Q8" s="46" t="str">
        <f t="shared" si="11"/>
        <v/>
      </c>
    </row>
    <row r="9" spans="2:17" x14ac:dyDescent="0.2">
      <c r="B9" s="23" t="s">
        <v>66</v>
      </c>
      <c r="C9" s="20">
        <v>2049</v>
      </c>
      <c r="D9" s="20">
        <v>0</v>
      </c>
      <c r="E9" s="21">
        <f t="shared" si="4"/>
        <v>0</v>
      </c>
      <c r="F9" s="21">
        <f t="shared" si="5"/>
        <v>5.8408434303339034E-4</v>
      </c>
      <c r="G9" s="46">
        <f t="shared" si="6"/>
        <v>-5.8408434303339034E-4</v>
      </c>
      <c r="H9" s="19"/>
      <c r="I9" s="31" t="str">
        <f t="shared" si="7"/>
        <v/>
      </c>
      <c r="J9" s="22" t="str">
        <f t="shared" si="0"/>
        <v/>
      </c>
      <c r="K9" s="20" t="str">
        <f t="shared" si="8"/>
        <v/>
      </c>
      <c r="L9" s="22" t="str">
        <f t="shared" si="9"/>
        <v/>
      </c>
      <c r="M9" s="20" t="str">
        <f t="shared" si="1"/>
        <v/>
      </c>
      <c r="N9" s="20" t="str">
        <f t="shared" si="10"/>
        <v/>
      </c>
      <c r="O9" s="91" t="str">
        <f t="shared" si="2"/>
        <v/>
      </c>
      <c r="P9" s="21" t="str">
        <f t="shared" si="3"/>
        <v/>
      </c>
      <c r="Q9" s="46" t="str">
        <f t="shared" si="11"/>
        <v/>
      </c>
    </row>
    <row r="10" spans="2:17" x14ac:dyDescent="0.2">
      <c r="B10" s="48" t="s">
        <v>67</v>
      </c>
      <c r="C10" s="49">
        <v>595958</v>
      </c>
      <c r="D10" s="49">
        <v>14</v>
      </c>
      <c r="E10" s="50">
        <f t="shared" si="4"/>
        <v>0.17499999999999999</v>
      </c>
      <c r="F10" s="50">
        <f t="shared" si="5"/>
        <v>0.1698827412911143</v>
      </c>
      <c r="G10" s="51">
        <f t="shared" si="6"/>
        <v>5.1172587088856858E-3</v>
      </c>
      <c r="H10" s="19"/>
      <c r="I10" s="71">
        <f t="shared" si="7"/>
        <v>595958</v>
      </c>
      <c r="J10" s="52">
        <f t="shared" si="0"/>
        <v>14.331425548287802</v>
      </c>
      <c r="K10" s="49">
        <f t="shared" si="8"/>
        <v>14</v>
      </c>
      <c r="L10" s="52">
        <f t="shared" si="9"/>
        <v>0.33142554828780213</v>
      </c>
      <c r="M10" s="49" t="str">
        <f t="shared" si="1"/>
        <v/>
      </c>
      <c r="N10" s="49">
        <f t="shared" si="10"/>
        <v>14</v>
      </c>
      <c r="O10" s="50">
        <f t="shared" si="2"/>
        <v>0.17499999999999999</v>
      </c>
      <c r="P10" s="50">
        <f t="shared" si="3"/>
        <v>0.17693307064639749</v>
      </c>
      <c r="Q10" s="51">
        <f t="shared" si="11"/>
        <v>-1.9330706463975E-3</v>
      </c>
    </row>
    <row r="11" spans="2:17" x14ac:dyDescent="0.2">
      <c r="B11" s="23" t="s">
        <v>68</v>
      </c>
      <c r="C11" s="20">
        <v>1007</v>
      </c>
      <c r="D11" s="20">
        <v>0</v>
      </c>
      <c r="E11" s="21">
        <f t="shared" si="4"/>
        <v>0</v>
      </c>
      <c r="F11" s="21">
        <f t="shared" si="5"/>
        <v>2.870536522374934E-4</v>
      </c>
      <c r="G11" s="46">
        <f t="shared" si="6"/>
        <v>-2.870536522374934E-4</v>
      </c>
      <c r="H11" s="19"/>
      <c r="I11" s="31" t="str">
        <f t="shared" si="7"/>
        <v/>
      </c>
      <c r="J11" s="22" t="str">
        <f t="shared" si="0"/>
        <v/>
      </c>
      <c r="K11" s="20" t="str">
        <f t="shared" si="8"/>
        <v/>
      </c>
      <c r="L11" s="22" t="str">
        <f t="shared" si="9"/>
        <v/>
      </c>
      <c r="M11" s="20" t="str">
        <f t="shared" si="1"/>
        <v/>
      </c>
      <c r="N11" s="20" t="str">
        <f t="shared" si="10"/>
        <v/>
      </c>
      <c r="O11" s="91" t="str">
        <f t="shared" si="2"/>
        <v/>
      </c>
      <c r="P11" s="21" t="str">
        <f t="shared" si="3"/>
        <v/>
      </c>
      <c r="Q11" s="46" t="str">
        <f t="shared" si="11"/>
        <v/>
      </c>
    </row>
    <row r="12" spans="2:17" x14ac:dyDescent="0.2">
      <c r="B12" s="23" t="s">
        <v>70</v>
      </c>
      <c r="C12" s="20">
        <v>4117</v>
      </c>
      <c r="D12" s="20">
        <v>0</v>
      </c>
      <c r="E12" s="21">
        <f t="shared" si="4"/>
        <v>0</v>
      </c>
      <c r="F12" s="21">
        <f t="shared" si="5"/>
        <v>1.1735847927127709E-3</v>
      </c>
      <c r="G12" s="46">
        <f t="shared" si="6"/>
        <v>-1.1735847927127709E-3</v>
      </c>
      <c r="H12" s="19"/>
      <c r="I12" s="31" t="str">
        <f t="shared" si="7"/>
        <v/>
      </c>
      <c r="J12" s="22" t="str">
        <f t="shared" si="0"/>
        <v/>
      </c>
      <c r="K12" s="20" t="str">
        <f t="shared" si="8"/>
        <v/>
      </c>
      <c r="L12" s="22" t="str">
        <f t="shared" si="9"/>
        <v/>
      </c>
      <c r="M12" s="20" t="str">
        <f t="shared" si="1"/>
        <v/>
      </c>
      <c r="N12" s="20" t="str">
        <f t="shared" si="10"/>
        <v/>
      </c>
      <c r="O12" s="91" t="str">
        <f t="shared" si="2"/>
        <v/>
      </c>
      <c r="P12" s="21" t="str">
        <f t="shared" si="3"/>
        <v/>
      </c>
      <c r="Q12" s="46" t="str">
        <f t="shared" si="11"/>
        <v/>
      </c>
    </row>
    <row r="13" spans="2:17" x14ac:dyDescent="0.2">
      <c r="B13" s="23" t="s">
        <v>71</v>
      </c>
      <c r="C13" s="20">
        <v>6477</v>
      </c>
      <c r="D13" s="20">
        <v>0</v>
      </c>
      <c r="E13" s="21">
        <f t="shared" si="4"/>
        <v>0</v>
      </c>
      <c r="F13" s="21">
        <f t="shared" si="5"/>
        <v>1.8463222497936891E-3</v>
      </c>
      <c r="G13" s="46">
        <f t="shared" si="6"/>
        <v>-1.8463222497936891E-3</v>
      </c>
      <c r="H13" s="19"/>
      <c r="I13" s="31" t="str">
        <f t="shared" si="7"/>
        <v/>
      </c>
      <c r="J13" s="22" t="str">
        <f t="shared" si="0"/>
        <v/>
      </c>
      <c r="K13" s="20" t="str">
        <f t="shared" si="8"/>
        <v/>
      </c>
      <c r="L13" s="22" t="str">
        <f t="shared" si="9"/>
        <v/>
      </c>
      <c r="M13" s="20" t="str">
        <f t="shared" si="1"/>
        <v/>
      </c>
      <c r="N13" s="20" t="str">
        <f t="shared" si="10"/>
        <v/>
      </c>
      <c r="O13" s="91" t="str">
        <f t="shared" si="2"/>
        <v/>
      </c>
      <c r="P13" s="21" t="str">
        <f t="shared" si="3"/>
        <v/>
      </c>
      <c r="Q13" s="46" t="str">
        <f t="shared" si="11"/>
        <v/>
      </c>
    </row>
    <row r="14" spans="2:17" x14ac:dyDescent="0.2">
      <c r="B14" s="23" t="s">
        <v>72</v>
      </c>
      <c r="C14" s="20">
        <v>6012</v>
      </c>
      <c r="D14" s="20">
        <v>0</v>
      </c>
      <c r="E14" s="21">
        <f t="shared" si="4"/>
        <v>0</v>
      </c>
      <c r="F14" s="21">
        <f t="shared" si="5"/>
        <v>1.7137701660891861E-3</v>
      </c>
      <c r="G14" s="46">
        <f t="shared" si="6"/>
        <v>-1.7137701660891861E-3</v>
      </c>
      <c r="H14" s="19"/>
      <c r="I14" s="31" t="str">
        <f t="shared" si="7"/>
        <v/>
      </c>
      <c r="J14" s="22" t="str">
        <f t="shared" si="0"/>
        <v/>
      </c>
      <c r="K14" s="20" t="str">
        <f t="shared" si="8"/>
        <v/>
      </c>
      <c r="L14" s="22" t="str">
        <f t="shared" si="9"/>
        <v/>
      </c>
      <c r="M14" s="20" t="str">
        <f t="shared" si="1"/>
        <v/>
      </c>
      <c r="N14" s="20" t="str">
        <f t="shared" si="10"/>
        <v/>
      </c>
      <c r="O14" s="91" t="str">
        <f t="shared" si="2"/>
        <v/>
      </c>
      <c r="P14" s="21" t="str">
        <f t="shared" si="3"/>
        <v/>
      </c>
      <c r="Q14" s="46" t="str">
        <f t="shared" si="11"/>
        <v/>
      </c>
    </row>
    <row r="15" spans="2:17" x14ac:dyDescent="0.2">
      <c r="B15" s="23" t="s">
        <v>73</v>
      </c>
      <c r="C15" s="20">
        <v>631</v>
      </c>
      <c r="D15" s="20">
        <v>0</v>
      </c>
      <c r="E15" s="21">
        <f t="shared" si="4"/>
        <v>0</v>
      </c>
      <c r="F15" s="21">
        <f t="shared" si="5"/>
        <v>1.7987175229578783E-4</v>
      </c>
      <c r="G15" s="46">
        <f t="shared" si="6"/>
        <v>-1.7987175229578783E-4</v>
      </c>
      <c r="H15" s="19"/>
      <c r="I15" s="31" t="str">
        <f t="shared" si="7"/>
        <v/>
      </c>
      <c r="J15" s="22" t="str">
        <f t="shared" si="0"/>
        <v/>
      </c>
      <c r="K15" s="20" t="str">
        <f t="shared" si="8"/>
        <v/>
      </c>
      <c r="L15" s="22" t="str">
        <f t="shared" si="9"/>
        <v/>
      </c>
      <c r="M15" s="20" t="str">
        <f t="shared" si="1"/>
        <v/>
      </c>
      <c r="N15" s="20" t="str">
        <f t="shared" si="10"/>
        <v/>
      </c>
      <c r="O15" s="91" t="str">
        <f t="shared" si="2"/>
        <v/>
      </c>
      <c r="P15" s="21" t="str">
        <f t="shared" si="3"/>
        <v/>
      </c>
      <c r="Q15" s="46" t="str">
        <f t="shared" si="11"/>
        <v/>
      </c>
    </row>
    <row r="16" spans="2:17" x14ac:dyDescent="0.2">
      <c r="B16" s="23" t="s">
        <v>75</v>
      </c>
      <c r="C16" s="20">
        <v>8007</v>
      </c>
      <c r="D16" s="20">
        <v>0</v>
      </c>
      <c r="E16" s="21">
        <f t="shared" si="4"/>
        <v>0</v>
      </c>
      <c r="F16" s="21">
        <f t="shared" si="5"/>
        <v>2.2824613639181824E-3</v>
      </c>
      <c r="G16" s="46">
        <f t="shared" si="6"/>
        <v>-2.2824613639181824E-3</v>
      </c>
      <c r="H16" s="19"/>
      <c r="I16" s="31" t="str">
        <f t="shared" si="7"/>
        <v/>
      </c>
      <c r="J16" s="22" t="str">
        <f t="shared" si="0"/>
        <v/>
      </c>
      <c r="K16" s="20" t="str">
        <f t="shared" si="8"/>
        <v/>
      </c>
      <c r="L16" s="22" t="str">
        <f t="shared" si="9"/>
        <v/>
      </c>
      <c r="M16" s="20" t="str">
        <f t="shared" si="1"/>
        <v/>
      </c>
      <c r="N16" s="20" t="str">
        <f t="shared" si="10"/>
        <v/>
      </c>
      <c r="O16" s="91" t="str">
        <f t="shared" si="2"/>
        <v/>
      </c>
      <c r="P16" s="21" t="str">
        <f t="shared" si="3"/>
        <v/>
      </c>
      <c r="Q16" s="46" t="str">
        <f t="shared" si="11"/>
        <v/>
      </c>
    </row>
    <row r="17" spans="2:17" x14ac:dyDescent="0.2">
      <c r="B17" s="23" t="s">
        <v>76</v>
      </c>
      <c r="C17" s="20">
        <v>1958</v>
      </c>
      <c r="D17" s="20">
        <v>0</v>
      </c>
      <c r="E17" s="21">
        <f t="shared" si="4"/>
        <v>0</v>
      </c>
      <c r="F17" s="21">
        <f t="shared" si="5"/>
        <v>5.5814404278154133E-4</v>
      </c>
      <c r="G17" s="46">
        <f t="shared" si="6"/>
        <v>-5.5814404278154133E-4</v>
      </c>
      <c r="H17" s="19"/>
      <c r="I17" s="31" t="str">
        <f t="shared" si="7"/>
        <v/>
      </c>
      <c r="J17" s="22" t="str">
        <f t="shared" si="0"/>
        <v/>
      </c>
      <c r="K17" s="20" t="str">
        <f t="shared" si="8"/>
        <v/>
      </c>
      <c r="L17" s="22" t="str">
        <f t="shared" si="9"/>
        <v/>
      </c>
      <c r="M17" s="20" t="str">
        <f t="shared" si="1"/>
        <v/>
      </c>
      <c r="N17" s="20" t="str">
        <f t="shared" si="10"/>
        <v/>
      </c>
      <c r="O17" s="91" t="str">
        <f t="shared" si="2"/>
        <v/>
      </c>
      <c r="P17" s="21" t="str">
        <f t="shared" si="3"/>
        <v/>
      </c>
      <c r="Q17" s="46" t="str">
        <f t="shared" si="11"/>
        <v/>
      </c>
    </row>
    <row r="18" spans="2:17" x14ac:dyDescent="0.2">
      <c r="B18" s="23" t="s">
        <v>82</v>
      </c>
      <c r="C18" s="20">
        <v>4648</v>
      </c>
      <c r="D18" s="20">
        <v>0</v>
      </c>
      <c r="E18" s="21">
        <f t="shared" si="4"/>
        <v>0</v>
      </c>
      <c r="F18" s="21">
        <f t="shared" si="5"/>
        <v>1.3249507205559776E-3</v>
      </c>
      <c r="G18" s="46">
        <f t="shared" si="6"/>
        <v>-1.3249507205559776E-3</v>
      </c>
      <c r="H18" s="19"/>
      <c r="I18" s="31" t="str">
        <f t="shared" si="7"/>
        <v/>
      </c>
      <c r="J18" s="22" t="str">
        <f t="shared" si="0"/>
        <v/>
      </c>
      <c r="K18" s="20" t="str">
        <f t="shared" si="8"/>
        <v/>
      </c>
      <c r="L18" s="22" t="str">
        <f t="shared" si="9"/>
        <v/>
      </c>
      <c r="M18" s="20" t="str">
        <f t="shared" si="1"/>
        <v/>
      </c>
      <c r="N18" s="20" t="str">
        <f t="shared" si="10"/>
        <v/>
      </c>
      <c r="O18" s="91" t="str">
        <f t="shared" si="2"/>
        <v/>
      </c>
      <c r="P18" s="21" t="str">
        <f t="shared" si="3"/>
        <v/>
      </c>
      <c r="Q18" s="46" t="str">
        <f t="shared" si="11"/>
        <v/>
      </c>
    </row>
    <row r="19" spans="2:17" x14ac:dyDescent="0.2">
      <c r="B19" s="23" t="s">
        <v>83</v>
      </c>
      <c r="C19" s="20">
        <v>3615</v>
      </c>
      <c r="D19" s="20">
        <v>0</v>
      </c>
      <c r="E19" s="21">
        <f t="shared" si="4"/>
        <v>0</v>
      </c>
      <c r="F19" s="21">
        <f t="shared" si="5"/>
        <v>1.030485553960813E-3</v>
      </c>
      <c r="G19" s="46">
        <f t="shared" si="6"/>
        <v>-1.030485553960813E-3</v>
      </c>
      <c r="H19" s="19"/>
      <c r="I19" s="31" t="str">
        <f t="shared" si="7"/>
        <v/>
      </c>
      <c r="J19" s="22" t="str">
        <f t="shared" si="0"/>
        <v/>
      </c>
      <c r="K19" s="20" t="str">
        <f t="shared" si="8"/>
        <v/>
      </c>
      <c r="L19" s="22" t="str">
        <f t="shared" si="9"/>
        <v/>
      </c>
      <c r="M19" s="20" t="str">
        <f t="shared" si="1"/>
        <v/>
      </c>
      <c r="N19" s="20" t="str">
        <f t="shared" si="10"/>
        <v/>
      </c>
      <c r="O19" s="91" t="str">
        <f t="shared" si="2"/>
        <v/>
      </c>
      <c r="P19" s="21" t="str">
        <f t="shared" si="3"/>
        <v/>
      </c>
      <c r="Q19" s="46" t="str">
        <f t="shared" si="11"/>
        <v/>
      </c>
    </row>
    <row r="20" spans="2:17" x14ac:dyDescent="0.2">
      <c r="B20" s="48" t="s">
        <v>84</v>
      </c>
      <c r="C20" s="49">
        <v>468515</v>
      </c>
      <c r="D20" s="49">
        <v>11</v>
      </c>
      <c r="E20" s="50">
        <f t="shared" si="4"/>
        <v>0.13750000000000001</v>
      </c>
      <c r="F20" s="50">
        <f t="shared" si="5"/>
        <v>0.13355406343401116</v>
      </c>
      <c r="G20" s="51">
        <f t="shared" si="6"/>
        <v>3.9459365659888501E-3</v>
      </c>
      <c r="H20" s="19"/>
      <c r="I20" s="71">
        <f t="shared" si="7"/>
        <v>468515</v>
      </c>
      <c r="J20" s="52">
        <f t="shared" si="0"/>
        <v>11.266713158907272</v>
      </c>
      <c r="K20" s="49">
        <f t="shared" si="8"/>
        <v>11</v>
      </c>
      <c r="L20" s="52">
        <f t="shared" si="9"/>
        <v>0.26671315890727243</v>
      </c>
      <c r="M20" s="49" t="str">
        <f t="shared" si="1"/>
        <v/>
      </c>
      <c r="N20" s="49">
        <f t="shared" si="10"/>
        <v>11</v>
      </c>
      <c r="O20" s="50">
        <f t="shared" si="2"/>
        <v>0.13750000000000001</v>
      </c>
      <c r="P20" s="50">
        <f t="shared" si="3"/>
        <v>0.13909671083179842</v>
      </c>
      <c r="Q20" s="51">
        <f t="shared" si="11"/>
        <v>-1.5967108317984091E-3</v>
      </c>
    </row>
    <row r="21" spans="2:17" x14ac:dyDescent="0.2">
      <c r="B21" s="23" t="s">
        <v>85</v>
      </c>
      <c r="C21" s="20">
        <v>6126</v>
      </c>
      <c r="D21" s="20">
        <v>0</v>
      </c>
      <c r="E21" s="21">
        <f t="shared" si="4"/>
        <v>0</v>
      </c>
      <c r="F21" s="21">
        <f t="shared" si="5"/>
        <v>1.7462668059651288E-3</v>
      </c>
      <c r="G21" s="46">
        <f t="shared" si="6"/>
        <v>-1.7462668059651288E-3</v>
      </c>
      <c r="H21" s="19"/>
      <c r="I21" s="31" t="str">
        <f t="shared" si="7"/>
        <v/>
      </c>
      <c r="J21" s="22" t="str">
        <f t="shared" si="0"/>
        <v/>
      </c>
      <c r="K21" s="20" t="str">
        <f t="shared" si="8"/>
        <v/>
      </c>
      <c r="L21" s="22" t="str">
        <f t="shared" si="9"/>
        <v/>
      </c>
      <c r="M21" s="20" t="str">
        <f t="shared" si="1"/>
        <v/>
      </c>
      <c r="N21" s="20" t="str">
        <f t="shared" si="10"/>
        <v/>
      </c>
      <c r="O21" s="91" t="str">
        <f t="shared" si="2"/>
        <v/>
      </c>
      <c r="P21" s="21" t="str">
        <f t="shared" si="3"/>
        <v/>
      </c>
      <c r="Q21" s="46" t="str">
        <f t="shared" si="11"/>
        <v/>
      </c>
    </row>
    <row r="22" spans="2:17" x14ac:dyDescent="0.2">
      <c r="B22" s="48" t="s">
        <v>86</v>
      </c>
      <c r="C22" s="49">
        <v>79211</v>
      </c>
      <c r="D22" s="49">
        <v>2</v>
      </c>
      <c r="E22" s="50">
        <f t="shared" si="4"/>
        <v>2.5000000000000001E-2</v>
      </c>
      <c r="F22" s="50">
        <f t="shared" si="5"/>
        <v>2.2579748607134152E-2</v>
      </c>
      <c r="G22" s="51">
        <f t="shared" si="6"/>
        <v>2.4202513928658492E-3</v>
      </c>
      <c r="H22" s="19"/>
      <c r="I22" s="71">
        <f t="shared" si="7"/>
        <v>79211</v>
      </c>
      <c r="J22" s="52">
        <f t="shared" si="0"/>
        <v>1.9048432089265102</v>
      </c>
      <c r="K22" s="49">
        <f t="shared" si="8"/>
        <v>1</v>
      </c>
      <c r="L22" s="52">
        <f t="shared" si="9"/>
        <v>0.90484320892651016</v>
      </c>
      <c r="M22" s="49">
        <f t="shared" si="1"/>
        <v>1</v>
      </c>
      <c r="N22" s="49">
        <f t="shared" si="10"/>
        <v>2</v>
      </c>
      <c r="O22" s="50">
        <f t="shared" si="2"/>
        <v>2.5000000000000001E-2</v>
      </c>
      <c r="P22" s="50">
        <f t="shared" si="3"/>
        <v>2.3516834171152651E-2</v>
      </c>
      <c r="Q22" s="51">
        <f t="shared" si="11"/>
        <v>1.48316582884735E-3</v>
      </c>
    </row>
    <row r="23" spans="2:17" x14ac:dyDescent="0.2">
      <c r="B23" s="23" t="s">
        <v>87</v>
      </c>
      <c r="C23" s="20">
        <v>679</v>
      </c>
      <c r="D23" s="20">
        <v>0</v>
      </c>
      <c r="E23" s="21">
        <f t="shared" si="4"/>
        <v>0</v>
      </c>
      <c r="F23" s="21">
        <f t="shared" si="5"/>
        <v>1.9355454803302686E-4</v>
      </c>
      <c r="G23" s="64">
        <f t="shared" si="6"/>
        <v>-1.9355454803302686E-4</v>
      </c>
      <c r="H23" s="19"/>
      <c r="I23" s="31" t="str">
        <f t="shared" si="7"/>
        <v/>
      </c>
      <c r="J23" s="22" t="str">
        <f t="shared" si="0"/>
        <v/>
      </c>
      <c r="K23" s="20" t="str">
        <f t="shared" si="8"/>
        <v/>
      </c>
      <c r="L23" s="22" t="str">
        <f t="shared" si="9"/>
        <v/>
      </c>
      <c r="M23" s="20" t="str">
        <f t="shared" si="1"/>
        <v/>
      </c>
      <c r="N23" s="20" t="str">
        <f t="shared" si="10"/>
        <v/>
      </c>
      <c r="O23" s="91" t="str">
        <f t="shared" si="2"/>
        <v/>
      </c>
      <c r="P23" s="21" t="str">
        <f t="shared" si="3"/>
        <v/>
      </c>
      <c r="Q23" s="46" t="str">
        <f t="shared" si="11"/>
        <v/>
      </c>
    </row>
    <row r="24" spans="2:17" x14ac:dyDescent="0.2">
      <c r="B24" s="23" t="s">
        <v>89</v>
      </c>
      <c r="C24" s="20">
        <v>2005</v>
      </c>
      <c r="D24" s="20">
        <v>0</v>
      </c>
      <c r="E24" s="21">
        <f t="shared" si="4"/>
        <v>0</v>
      </c>
      <c r="F24" s="21">
        <f t="shared" si="5"/>
        <v>5.7154178027425456E-4</v>
      </c>
      <c r="G24" s="64">
        <f t="shared" si="6"/>
        <v>-5.7154178027425456E-4</v>
      </c>
      <c r="H24" s="19"/>
      <c r="I24" s="31" t="str">
        <f t="shared" si="7"/>
        <v/>
      </c>
      <c r="J24" s="22" t="str">
        <f t="shared" si="0"/>
        <v/>
      </c>
      <c r="K24" s="20" t="str">
        <f t="shared" si="8"/>
        <v/>
      </c>
      <c r="L24" s="22" t="str">
        <f t="shared" si="9"/>
        <v/>
      </c>
      <c r="M24" s="20" t="str">
        <f t="shared" si="1"/>
        <v/>
      </c>
      <c r="N24" s="20" t="str">
        <f t="shared" si="10"/>
        <v/>
      </c>
      <c r="O24" s="91" t="str">
        <f t="shared" si="2"/>
        <v/>
      </c>
      <c r="P24" s="21" t="str">
        <f t="shared" si="3"/>
        <v/>
      </c>
      <c r="Q24" s="46" t="str">
        <f t="shared" si="11"/>
        <v/>
      </c>
    </row>
    <row r="25" spans="2:17" x14ac:dyDescent="0.2">
      <c r="B25" s="48" t="s">
        <v>91</v>
      </c>
      <c r="C25" s="49">
        <v>633771</v>
      </c>
      <c r="D25" s="49">
        <v>15</v>
      </c>
      <c r="E25" s="50">
        <f t="shared" si="4"/>
        <v>0.1875</v>
      </c>
      <c r="F25" s="50">
        <f t="shared" si="5"/>
        <v>0.18066164869136886</v>
      </c>
      <c r="G25" s="51">
        <f t="shared" si="6"/>
        <v>6.8383513086311409E-3</v>
      </c>
      <c r="H25" s="19"/>
      <c r="I25" s="71">
        <f t="shared" si="7"/>
        <v>633771</v>
      </c>
      <c r="J25" s="52">
        <f t="shared" si="0"/>
        <v>15.240741631396691</v>
      </c>
      <c r="K25" s="49">
        <f t="shared" si="8"/>
        <v>15</v>
      </c>
      <c r="L25" s="52">
        <f t="shared" si="9"/>
        <v>0.24074163139669125</v>
      </c>
      <c r="M25" s="49" t="str">
        <f t="shared" si="1"/>
        <v/>
      </c>
      <c r="N25" s="49">
        <f t="shared" si="10"/>
        <v>15</v>
      </c>
      <c r="O25" s="50">
        <f t="shared" si="2"/>
        <v>0.1875</v>
      </c>
      <c r="P25" s="50">
        <f t="shared" si="3"/>
        <v>0.18815931511388048</v>
      </c>
      <c r="Q25" s="51">
        <f t="shared" si="11"/>
        <v>-6.5931511388048203E-4</v>
      </c>
    </row>
    <row r="26" spans="2:17" x14ac:dyDescent="0.2">
      <c r="B26" s="23" t="s">
        <v>92</v>
      </c>
      <c r="C26" s="20">
        <v>3626</v>
      </c>
      <c r="D26" s="20">
        <v>0</v>
      </c>
      <c r="E26" s="21">
        <f t="shared" si="4"/>
        <v>0</v>
      </c>
      <c r="F26" s="21">
        <f t="shared" si="5"/>
        <v>1.033621194650597E-3</v>
      </c>
      <c r="G26" s="46">
        <f t="shared" si="6"/>
        <v>-1.033621194650597E-3</v>
      </c>
      <c r="H26" s="19"/>
      <c r="I26" s="31" t="str">
        <f t="shared" si="7"/>
        <v/>
      </c>
      <c r="J26" s="22" t="str">
        <f t="shared" si="0"/>
        <v/>
      </c>
      <c r="K26" s="20" t="str">
        <f t="shared" si="8"/>
        <v/>
      </c>
      <c r="L26" s="22" t="str">
        <f t="shared" si="9"/>
        <v/>
      </c>
      <c r="M26" s="20" t="str">
        <f t="shared" si="1"/>
        <v/>
      </c>
      <c r="N26" s="20" t="str">
        <f t="shared" si="10"/>
        <v/>
      </c>
      <c r="O26" s="91" t="str">
        <f t="shared" si="2"/>
        <v/>
      </c>
      <c r="P26" s="21" t="str">
        <f t="shared" si="3"/>
        <v/>
      </c>
      <c r="Q26" s="46" t="str">
        <f t="shared" si="11"/>
        <v/>
      </c>
    </row>
    <row r="27" spans="2:17" x14ac:dyDescent="0.2">
      <c r="B27" s="48" t="s">
        <v>96</v>
      </c>
      <c r="C27" s="49">
        <v>19548</v>
      </c>
      <c r="D27" s="53">
        <v>1</v>
      </c>
      <c r="E27" s="50">
        <f t="shared" si="4"/>
        <v>1.2500000000000001E-2</v>
      </c>
      <c r="F27" s="50">
        <f t="shared" si="5"/>
        <v>5.5723185639905875E-3</v>
      </c>
      <c r="G27" s="51">
        <f t="shared" si="6"/>
        <v>6.9276814360094132E-3</v>
      </c>
      <c r="H27" s="19"/>
      <c r="I27" s="31" t="str">
        <f t="shared" si="7"/>
        <v/>
      </c>
      <c r="J27" s="22" t="str">
        <f t="shared" si="0"/>
        <v/>
      </c>
      <c r="K27" s="20" t="str">
        <f t="shared" si="8"/>
        <v/>
      </c>
      <c r="L27" s="22" t="str">
        <f t="shared" si="9"/>
        <v/>
      </c>
      <c r="M27" s="20" t="str">
        <f t="shared" si="1"/>
        <v/>
      </c>
      <c r="N27" s="80" t="str">
        <f t="shared" si="10"/>
        <v/>
      </c>
      <c r="O27" s="91" t="str">
        <f t="shared" si="2"/>
        <v/>
      </c>
      <c r="P27" s="21" t="str">
        <f t="shared" si="3"/>
        <v/>
      </c>
      <c r="Q27" s="46" t="str">
        <f t="shared" si="11"/>
        <v/>
      </c>
    </row>
    <row r="28" spans="2:17" x14ac:dyDescent="0.2">
      <c r="B28" s="23" t="s">
        <v>100</v>
      </c>
      <c r="C28" s="20">
        <v>3817</v>
      </c>
      <c r="D28" s="20">
        <v>0</v>
      </c>
      <c r="E28" s="21">
        <f t="shared" si="4"/>
        <v>0</v>
      </c>
      <c r="F28" s="21">
        <f t="shared" si="5"/>
        <v>1.0880673193550273E-3</v>
      </c>
      <c r="G28" s="46">
        <f t="shared" si="6"/>
        <v>-1.0880673193550273E-3</v>
      </c>
      <c r="H28" s="19"/>
      <c r="I28" s="31" t="str">
        <f t="shared" si="7"/>
        <v/>
      </c>
      <c r="J28" s="22" t="str">
        <f t="shared" si="0"/>
        <v/>
      </c>
      <c r="K28" s="20" t="str">
        <f t="shared" si="8"/>
        <v/>
      </c>
      <c r="L28" s="22" t="str">
        <f t="shared" si="9"/>
        <v/>
      </c>
      <c r="M28" s="20" t="str">
        <f t="shared" si="1"/>
        <v/>
      </c>
      <c r="N28" s="20" t="str">
        <f t="shared" si="10"/>
        <v/>
      </c>
      <c r="O28" s="91" t="str">
        <f t="shared" si="2"/>
        <v/>
      </c>
      <c r="P28" s="21" t="str">
        <f t="shared" si="3"/>
        <v/>
      </c>
      <c r="Q28" s="46" t="str">
        <f t="shared" si="11"/>
        <v/>
      </c>
    </row>
    <row r="29" spans="2:17" x14ac:dyDescent="0.2">
      <c r="B29" s="23" t="s">
        <v>101</v>
      </c>
      <c r="C29" s="20">
        <v>7843</v>
      </c>
      <c r="D29" s="20">
        <v>0</v>
      </c>
      <c r="E29" s="21">
        <f t="shared" si="4"/>
        <v>0</v>
      </c>
      <c r="F29" s="21">
        <f t="shared" si="5"/>
        <v>2.2357118118159491E-3</v>
      </c>
      <c r="G29" s="46">
        <f t="shared" si="6"/>
        <v>-2.2357118118159491E-3</v>
      </c>
      <c r="H29" s="19"/>
      <c r="I29" s="31" t="str">
        <f t="shared" si="7"/>
        <v/>
      </c>
      <c r="J29" s="22" t="str">
        <f t="shared" si="0"/>
        <v/>
      </c>
      <c r="K29" s="20" t="str">
        <f t="shared" si="8"/>
        <v/>
      </c>
      <c r="L29" s="22" t="str">
        <f t="shared" si="9"/>
        <v/>
      </c>
      <c r="M29" s="20" t="str">
        <f t="shared" si="1"/>
        <v/>
      </c>
      <c r="N29" s="20" t="str">
        <f t="shared" si="10"/>
        <v/>
      </c>
      <c r="O29" s="91" t="str">
        <f t="shared" si="2"/>
        <v/>
      </c>
      <c r="P29" s="21" t="str">
        <f t="shared" si="3"/>
        <v/>
      </c>
      <c r="Q29" s="46" t="str">
        <f t="shared" si="11"/>
        <v/>
      </c>
    </row>
    <row r="30" spans="2:17" x14ac:dyDescent="0.2">
      <c r="B30" s="23" t="s">
        <v>102</v>
      </c>
      <c r="C30" s="20">
        <v>3162</v>
      </c>
      <c r="D30" s="20">
        <v>0</v>
      </c>
      <c r="E30" s="21">
        <f t="shared" si="4"/>
        <v>0</v>
      </c>
      <c r="F30" s="21">
        <f t="shared" si="5"/>
        <v>9.0135416919061989E-4</v>
      </c>
      <c r="G30" s="46">
        <f t="shared" si="6"/>
        <v>-9.0135416919061989E-4</v>
      </c>
      <c r="H30" s="19"/>
      <c r="I30" s="31" t="str">
        <f t="shared" si="7"/>
        <v/>
      </c>
      <c r="J30" s="22" t="str">
        <f t="shared" si="0"/>
        <v/>
      </c>
      <c r="K30" s="20" t="str">
        <f t="shared" si="8"/>
        <v/>
      </c>
      <c r="L30" s="22" t="str">
        <f t="shared" si="9"/>
        <v/>
      </c>
      <c r="M30" s="20" t="str">
        <f t="shared" si="1"/>
        <v/>
      </c>
      <c r="N30" s="20" t="str">
        <f t="shared" si="10"/>
        <v/>
      </c>
      <c r="O30" s="91" t="str">
        <f t="shared" si="2"/>
        <v/>
      </c>
      <c r="P30" s="21" t="str">
        <f t="shared" si="3"/>
        <v/>
      </c>
      <c r="Q30" s="46" t="str">
        <f t="shared" si="11"/>
        <v/>
      </c>
    </row>
    <row r="31" spans="2:17" x14ac:dyDescent="0.2">
      <c r="B31" s="23" t="s">
        <v>105</v>
      </c>
      <c r="C31" s="20">
        <v>3898</v>
      </c>
      <c r="D31" s="20">
        <v>0</v>
      </c>
      <c r="E31" s="21">
        <f t="shared" si="4"/>
        <v>0</v>
      </c>
      <c r="F31" s="21">
        <f t="shared" si="5"/>
        <v>1.111157037161618E-3</v>
      </c>
      <c r="G31" s="46">
        <f t="shared" si="6"/>
        <v>-1.111157037161618E-3</v>
      </c>
      <c r="H31" s="19"/>
      <c r="I31" s="31" t="str">
        <f t="shared" si="7"/>
        <v/>
      </c>
      <c r="J31" s="22" t="str">
        <f t="shared" si="0"/>
        <v/>
      </c>
      <c r="K31" s="20" t="str">
        <f t="shared" si="8"/>
        <v/>
      </c>
      <c r="L31" s="22" t="str">
        <f t="shared" si="9"/>
        <v/>
      </c>
      <c r="M31" s="20" t="str">
        <f t="shared" si="1"/>
        <v/>
      </c>
      <c r="N31" s="20" t="str">
        <f t="shared" si="10"/>
        <v/>
      </c>
      <c r="O31" s="91" t="str">
        <f t="shared" si="2"/>
        <v/>
      </c>
      <c r="P31" s="21" t="str">
        <f t="shared" si="3"/>
        <v/>
      </c>
      <c r="Q31" s="46" t="str">
        <f t="shared" si="11"/>
        <v/>
      </c>
    </row>
    <row r="32" spans="2:17" x14ac:dyDescent="0.2">
      <c r="B32" s="23" t="s">
        <v>107</v>
      </c>
      <c r="C32" s="20">
        <v>2731</v>
      </c>
      <c r="D32" s="20">
        <v>0</v>
      </c>
      <c r="E32" s="21">
        <f t="shared" si="4"/>
        <v>0</v>
      </c>
      <c r="F32" s="21">
        <f t="shared" si="5"/>
        <v>7.7849406579999459E-4</v>
      </c>
      <c r="G32" s="46">
        <f t="shared" si="6"/>
        <v>-7.7849406579999459E-4</v>
      </c>
      <c r="H32" s="19"/>
      <c r="I32" s="31" t="str">
        <f t="shared" si="7"/>
        <v/>
      </c>
      <c r="J32" s="22" t="str">
        <f t="shared" si="0"/>
        <v/>
      </c>
      <c r="K32" s="20" t="str">
        <f t="shared" si="8"/>
        <v/>
      </c>
      <c r="L32" s="22" t="str">
        <f t="shared" si="9"/>
        <v/>
      </c>
      <c r="M32" s="20" t="str">
        <f t="shared" si="1"/>
        <v/>
      </c>
      <c r="N32" s="20" t="str">
        <f t="shared" si="10"/>
        <v/>
      </c>
      <c r="O32" s="91" t="str">
        <f t="shared" si="2"/>
        <v/>
      </c>
      <c r="P32" s="21" t="str">
        <f t="shared" si="3"/>
        <v/>
      </c>
      <c r="Q32" s="46" t="str">
        <f t="shared" si="11"/>
        <v/>
      </c>
    </row>
    <row r="33" spans="2:17" x14ac:dyDescent="0.2">
      <c r="B33" s="48" t="s">
        <v>113</v>
      </c>
      <c r="C33" s="49">
        <v>1590813</v>
      </c>
      <c r="D33" s="49">
        <v>37</v>
      </c>
      <c r="E33" s="50">
        <f t="shared" si="4"/>
        <v>0.46250000000000002</v>
      </c>
      <c r="F33" s="50">
        <f t="shared" si="5"/>
        <v>0.45347436114884176</v>
      </c>
      <c r="G33" s="51">
        <f t="shared" si="6"/>
        <v>9.0256388511582575E-3</v>
      </c>
      <c r="H33" s="19"/>
      <c r="I33" s="71">
        <f t="shared" si="7"/>
        <v>1590813</v>
      </c>
      <c r="J33" s="52">
        <f t="shared" si="0"/>
        <v>38.255410734898035</v>
      </c>
      <c r="K33" s="49">
        <f t="shared" si="8"/>
        <v>38</v>
      </c>
      <c r="L33" s="52">
        <f t="shared" si="9"/>
        <v>0.25541073489803523</v>
      </c>
      <c r="M33" s="49" t="str">
        <f t="shared" si="1"/>
        <v/>
      </c>
      <c r="N33" s="49">
        <f t="shared" si="10"/>
        <v>38</v>
      </c>
      <c r="O33" s="50">
        <f t="shared" si="2"/>
        <v>0.47499999999999998</v>
      </c>
      <c r="P33" s="50">
        <f t="shared" si="3"/>
        <v>0.47229406923677092</v>
      </c>
      <c r="Q33" s="51">
        <f t="shared" si="11"/>
        <v>2.7059307632290586E-3</v>
      </c>
    </row>
    <row r="34" spans="2:17" x14ac:dyDescent="0.2">
      <c r="B34" s="23" t="s">
        <v>115</v>
      </c>
      <c r="C34" s="20">
        <v>2565</v>
      </c>
      <c r="D34" s="20">
        <v>0</v>
      </c>
      <c r="E34" s="21">
        <f t="shared" si="4"/>
        <v>0</v>
      </c>
      <c r="F34" s="21">
        <f t="shared" si="5"/>
        <v>7.3117439720870963E-4</v>
      </c>
      <c r="G34" s="46">
        <f t="shared" si="6"/>
        <v>-7.3117439720870963E-4</v>
      </c>
      <c r="H34" s="19"/>
      <c r="I34" s="31" t="str">
        <f t="shared" si="7"/>
        <v/>
      </c>
      <c r="J34" s="22" t="str">
        <f t="shared" si="0"/>
        <v/>
      </c>
      <c r="K34" s="20" t="str">
        <f t="shared" si="8"/>
        <v/>
      </c>
      <c r="L34" s="22" t="str">
        <f t="shared" si="9"/>
        <v/>
      </c>
      <c r="M34" s="20" t="str">
        <f t="shared" si="1"/>
        <v/>
      </c>
      <c r="N34" s="20" t="str">
        <f t="shared" si="10"/>
        <v/>
      </c>
      <c r="O34" s="91" t="str">
        <f t="shared" si="2"/>
        <v/>
      </c>
      <c r="P34" s="21" t="str">
        <f t="shared" si="3"/>
        <v/>
      </c>
      <c r="Q34" s="46" t="str">
        <f t="shared" si="11"/>
        <v/>
      </c>
    </row>
    <row r="35" spans="2:17" x14ac:dyDescent="0.2">
      <c r="B35" s="23" t="s">
        <v>116</v>
      </c>
      <c r="C35" s="20">
        <v>5638</v>
      </c>
      <c r="D35" s="20">
        <v>0</v>
      </c>
      <c r="E35" s="21">
        <f t="shared" si="4"/>
        <v>0</v>
      </c>
      <c r="F35" s="21">
        <f t="shared" si="5"/>
        <v>1.6071583826365323E-3</v>
      </c>
      <c r="G35" s="46">
        <f t="shared" si="6"/>
        <v>-1.6071583826365323E-3</v>
      </c>
      <c r="H35" s="19"/>
      <c r="I35" s="31" t="str">
        <f t="shared" si="7"/>
        <v/>
      </c>
      <c r="J35" s="22" t="str">
        <f t="shared" si="0"/>
        <v/>
      </c>
      <c r="K35" s="20" t="str">
        <f t="shared" si="8"/>
        <v/>
      </c>
      <c r="L35" s="22" t="str">
        <f t="shared" si="9"/>
        <v/>
      </c>
      <c r="M35" s="20" t="str">
        <f t="shared" si="1"/>
        <v/>
      </c>
      <c r="N35" s="20" t="str">
        <f t="shared" si="10"/>
        <v/>
      </c>
      <c r="O35" s="91" t="str">
        <f t="shared" si="2"/>
        <v/>
      </c>
      <c r="P35" s="21" t="str">
        <f t="shared" si="3"/>
        <v/>
      </c>
      <c r="Q35" s="46" t="str">
        <f t="shared" si="11"/>
        <v/>
      </c>
    </row>
    <row r="36" spans="2:17" ht="17" thickBot="1" x14ac:dyDescent="0.25">
      <c r="B36" s="28" t="s">
        <v>122</v>
      </c>
      <c r="C36" s="29">
        <v>12323</v>
      </c>
      <c r="D36" s="29">
        <v>0</v>
      </c>
      <c r="E36" s="30">
        <f t="shared" si="4"/>
        <v>0</v>
      </c>
      <c r="F36" s="30">
        <f t="shared" si="5"/>
        <v>3.5127727472915905E-3</v>
      </c>
      <c r="G36" s="47">
        <f t="shared" si="6"/>
        <v>-3.5127727472915905E-3</v>
      </c>
      <c r="H36" s="19"/>
      <c r="I36" s="31" t="str">
        <f t="shared" si="7"/>
        <v/>
      </c>
      <c r="J36" s="43" t="str">
        <f t="shared" si="0"/>
        <v/>
      </c>
      <c r="K36" s="29" t="str">
        <f t="shared" si="8"/>
        <v/>
      </c>
      <c r="L36" s="43" t="str">
        <f t="shared" si="9"/>
        <v/>
      </c>
      <c r="M36" s="29" t="str">
        <f t="shared" si="1"/>
        <v/>
      </c>
      <c r="N36" s="29" t="str">
        <f t="shared" si="10"/>
        <v/>
      </c>
      <c r="O36" s="92" t="str">
        <f t="shared" si="2"/>
        <v/>
      </c>
      <c r="P36" s="30" t="str">
        <f t="shared" si="3"/>
        <v/>
      </c>
      <c r="Q36" s="47" t="str">
        <f t="shared" si="11"/>
        <v/>
      </c>
    </row>
    <row r="37" spans="2:17" x14ac:dyDescent="0.2">
      <c r="B37" s="40" t="s">
        <v>27</v>
      </c>
      <c r="C37" s="41">
        <f>SUM(C4:C36)</f>
        <v>3508055</v>
      </c>
      <c r="D37" s="41">
        <f>SUM(D4:D36)</f>
        <v>80</v>
      </c>
      <c r="E37" s="42">
        <f>SUM(E4:E36)</f>
        <v>1</v>
      </c>
      <c r="F37" s="42">
        <f>SUM(F4:F36)</f>
        <v>0.99999999999999989</v>
      </c>
      <c r="G37" s="55">
        <f>SUM(G4:G36)</f>
        <v>-3.903127820947816E-18</v>
      </c>
      <c r="I37" s="40">
        <f>SUM(I4:I36)</f>
        <v>3368268</v>
      </c>
      <c r="J37" s="41"/>
      <c r="K37" s="41">
        <f>SUM(K4:K36)</f>
        <v>79</v>
      </c>
      <c r="L37" s="41"/>
      <c r="M37" s="41"/>
      <c r="N37" s="41">
        <f>SUM(N4:N36)</f>
        <v>80</v>
      </c>
      <c r="O37" s="42">
        <f>SUM(O4:O36)</f>
        <v>1</v>
      </c>
      <c r="P37" s="42">
        <f>SUM(P4:P36)</f>
        <v>1</v>
      </c>
      <c r="Q37" s="55">
        <f>SUM(Q10:Q36)</f>
        <v>1.7347234759768071E-17</v>
      </c>
    </row>
    <row r="38" spans="2:17" x14ac:dyDescent="0.2">
      <c r="B38" s="23" t="s">
        <v>15</v>
      </c>
      <c r="C38" s="20">
        <v>5738249</v>
      </c>
      <c r="D38" s="20"/>
      <c r="E38" s="20"/>
      <c r="F38" s="20"/>
      <c r="G38" s="24"/>
      <c r="I38" s="23"/>
      <c r="J38" s="20"/>
      <c r="K38" s="20"/>
      <c r="L38" s="20"/>
      <c r="M38" s="20"/>
      <c r="N38" s="20"/>
      <c r="O38" s="20"/>
      <c r="P38" s="20"/>
      <c r="Q38" s="24"/>
    </row>
    <row r="39" spans="2:17" x14ac:dyDescent="0.2">
      <c r="B39" s="23" t="s">
        <v>16</v>
      </c>
      <c r="C39" s="20">
        <v>43310</v>
      </c>
      <c r="D39" s="20"/>
      <c r="E39" s="20"/>
      <c r="F39" s="20"/>
      <c r="G39" s="24"/>
      <c r="I39" s="23">
        <f>_xlfn.FLOOR.MATH(I37/(D37+1))+1</f>
        <v>41584</v>
      </c>
      <c r="J39" s="20"/>
      <c r="K39" s="20"/>
      <c r="L39" s="20"/>
      <c r="M39" s="20"/>
      <c r="N39" s="20"/>
      <c r="O39" s="20"/>
      <c r="P39" s="20"/>
      <c r="Q39" s="24"/>
    </row>
    <row r="40" spans="2:17" ht="17" thickBot="1" x14ac:dyDescent="0.25">
      <c r="B40" s="25" t="s">
        <v>17</v>
      </c>
      <c r="C40" s="26">
        <v>80</v>
      </c>
      <c r="D40" s="26"/>
      <c r="E40" s="26"/>
      <c r="F40" s="26"/>
      <c r="G40" s="27"/>
      <c r="I40" s="25">
        <v>80</v>
      </c>
      <c r="J40" s="26"/>
      <c r="K40" s="26"/>
      <c r="L40" s="26"/>
      <c r="M40" s="26"/>
      <c r="N40" s="26"/>
      <c r="O40" s="26"/>
      <c r="P40" s="26"/>
      <c r="Q40" s="27"/>
    </row>
    <row r="42" spans="2:17" x14ac:dyDescent="0.2">
      <c r="C42" s="54" t="s">
        <v>32</v>
      </c>
      <c r="F42" s="77" t="s">
        <v>28</v>
      </c>
      <c r="G42" s="78" cm="1">
        <f t="array" ref="G42">SUM(IF(G4:G36&lt;&gt;"", ABS(G4:G36), 0))/COUNT(G4:G36)</f>
        <v>2.0772798947599515E-3</v>
      </c>
      <c r="J42" s="19">
        <f>SUMIF(N4:N36, "&lt;&gt;0", I4:I36)/C37</f>
        <v>0.96015256317247022</v>
      </c>
      <c r="K42" t="s">
        <v>29</v>
      </c>
      <c r="P42" s="77" t="s">
        <v>28</v>
      </c>
      <c r="Q42" s="78" cm="1">
        <f t="array" ref="Q42">SUM(IF(Q4:Q36&lt;&gt;"", ABS(Q4:Q36), 0))/COUNT(Q4:Q36)</f>
        <v>1.67563863683056E-3</v>
      </c>
    </row>
    <row r="43" spans="2:17" x14ac:dyDescent="0.2">
      <c r="C43" s="19">
        <f>C37/C38</f>
        <v>0.61134590011691725</v>
      </c>
      <c r="D43" t="s">
        <v>34</v>
      </c>
      <c r="J43" s="54" t="s">
        <v>33</v>
      </c>
    </row>
  </sheetData>
  <mergeCells count="1">
    <mergeCell ref="I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389F1-C10E-4F43-9B93-7769B98A6024}">
  <dimension ref="B1:Q44"/>
  <sheetViews>
    <sheetView workbookViewId="0">
      <selection activeCell="C55" sqref="C55"/>
    </sheetView>
  </sheetViews>
  <sheetFormatPr baseColWidth="10" defaultColWidth="11" defaultRowHeight="16" x14ac:dyDescent="0.2"/>
  <cols>
    <col min="2" max="2" width="53.5" customWidth="1"/>
    <col min="4" max="8" width="14.6640625" customWidth="1"/>
    <col min="9" max="9" width="13.6640625" customWidth="1"/>
  </cols>
  <sheetData>
    <row r="1" spans="2:17" ht="30" customHeight="1" x14ac:dyDescent="0.25">
      <c r="B1" s="44" t="s">
        <v>48</v>
      </c>
    </row>
    <row r="2" spans="2:17" ht="38" customHeight="1" thickBot="1" x14ac:dyDescent="0.3">
      <c r="B2" s="44" t="s">
        <v>18</v>
      </c>
      <c r="C2" s="44"/>
      <c r="D2" s="44"/>
      <c r="I2" s="108" t="s">
        <v>40</v>
      </c>
      <c r="J2" s="108"/>
      <c r="K2" s="44"/>
      <c r="L2" s="44"/>
      <c r="N2" s="79" t="s">
        <v>41</v>
      </c>
    </row>
    <row r="3" spans="2:17" ht="35" thickBot="1" x14ac:dyDescent="0.25">
      <c r="B3" s="39" t="s">
        <v>10</v>
      </c>
      <c r="C3" s="37" t="s">
        <v>11</v>
      </c>
      <c r="D3" s="37" t="s">
        <v>12</v>
      </c>
      <c r="E3" s="37" t="s">
        <v>19</v>
      </c>
      <c r="F3" s="37" t="s">
        <v>20</v>
      </c>
      <c r="G3" s="38" t="s">
        <v>21</v>
      </c>
      <c r="I3" s="35" t="s">
        <v>42</v>
      </c>
      <c r="J3" s="36" t="s">
        <v>22</v>
      </c>
      <c r="K3" s="36" t="s">
        <v>23</v>
      </c>
      <c r="L3" s="37" t="s">
        <v>24</v>
      </c>
      <c r="M3" s="37" t="s">
        <v>25</v>
      </c>
      <c r="N3" s="37" t="s">
        <v>26</v>
      </c>
      <c r="O3" s="37" t="s">
        <v>19</v>
      </c>
      <c r="P3" s="37" t="s">
        <v>20</v>
      </c>
      <c r="Q3" s="38" t="s">
        <v>21</v>
      </c>
    </row>
    <row r="4" spans="2:17" x14ac:dyDescent="0.2">
      <c r="B4" s="31" t="s">
        <v>55</v>
      </c>
      <c r="C4" s="32">
        <v>1834</v>
      </c>
      <c r="D4" s="32">
        <v>0</v>
      </c>
      <c r="E4" s="33">
        <f>D4/$D$38</f>
        <v>0</v>
      </c>
      <c r="F4" s="33">
        <f>C4/$C$38</f>
        <v>1.2955682946040358E-3</v>
      </c>
      <c r="G4" s="45">
        <f>E4-F4</f>
        <v>-1.2955682946040358E-3</v>
      </c>
      <c r="H4" s="19"/>
      <c r="I4" s="31" t="str">
        <f>IF(C4&gt;=C$40, C4, "")</f>
        <v/>
      </c>
      <c r="J4" s="34" t="str">
        <f t="shared" ref="J4:J37" si="0">IF(I4&lt;&gt;"", I4/$I$40, "")</f>
        <v/>
      </c>
      <c r="K4" s="32" t="str">
        <f>IF(J4&lt;&gt;"", _xlfn.FLOOR.MATH(J4), "")</f>
        <v/>
      </c>
      <c r="L4" s="34" t="str">
        <f>IF(J4&lt;&gt;"", J4-K4, "")</f>
        <v/>
      </c>
      <c r="M4" s="32" t="str">
        <f t="shared" ref="M4:M37" si="1">IF(L4&lt;&gt;"", IF(RANK(L4,$L$4:$L$37)&lt;=($D$38-$K$38), RANK(L4,$L$4:$L$37), ""), "")</f>
        <v/>
      </c>
      <c r="N4" s="85" t="str">
        <f>IF(M4&lt;&gt;"", K4+1, K4)</f>
        <v/>
      </c>
      <c r="O4" s="33" t="str">
        <f t="shared" ref="O4:O37" si="2">IF(N4&lt;&gt;"", N4/$N$38, "")</f>
        <v/>
      </c>
      <c r="P4" s="33" t="str">
        <f t="shared" ref="P4:P37" si="3">IF(I4&lt;&gt;"", I4/$I$38, "")</f>
        <v/>
      </c>
      <c r="Q4" s="45" t="str">
        <f>IF(P4&lt;&gt;"", O4-P4, "")</f>
        <v/>
      </c>
    </row>
    <row r="5" spans="2:17" x14ac:dyDescent="0.2">
      <c r="B5" s="23" t="s">
        <v>56</v>
      </c>
      <c r="C5" s="20">
        <v>4448</v>
      </c>
      <c r="D5" s="20">
        <v>0</v>
      </c>
      <c r="E5" s="21">
        <f t="shared" ref="E5:E37" si="4">D5/$D$38</f>
        <v>0</v>
      </c>
      <c r="F5" s="21">
        <f t="shared" ref="F5:F37" si="5">C5/$C$38</f>
        <v>3.1421416436198208E-3</v>
      </c>
      <c r="G5" s="46">
        <f t="shared" ref="G5:G37" si="6">E5-F5</f>
        <v>-3.1421416436198208E-3</v>
      </c>
      <c r="H5" s="19"/>
      <c r="I5" s="31" t="str">
        <f t="shared" ref="I5:I37" si="7">IF(C5&gt;=C$40, C5, "")</f>
        <v/>
      </c>
      <c r="J5" s="22" t="str">
        <f t="shared" si="0"/>
        <v/>
      </c>
      <c r="K5" s="20" t="str">
        <f t="shared" ref="K5:K37" si="8">IF(J5&lt;&gt;"", _xlfn.FLOOR.MATH(J5), "")</f>
        <v/>
      </c>
      <c r="L5" s="22" t="str">
        <f t="shared" ref="L5:L37" si="9">IF(J5&lt;&gt;"", J5-K5, "")</f>
        <v/>
      </c>
      <c r="M5" s="20" t="str">
        <f t="shared" si="1"/>
        <v/>
      </c>
      <c r="N5" s="86" t="str">
        <f t="shared" ref="N5:N37" si="10">IF(M5&lt;&gt;"", K5+1, K5)</f>
        <v/>
      </c>
      <c r="O5" s="21" t="str">
        <f t="shared" si="2"/>
        <v/>
      </c>
      <c r="P5" s="21" t="str">
        <f t="shared" si="3"/>
        <v/>
      </c>
      <c r="Q5" s="46" t="str">
        <f t="shared" ref="Q5:Q37" si="11">IF(P5&lt;&gt;"", O5-P5, "")</f>
        <v/>
      </c>
    </row>
    <row r="6" spans="2:17" x14ac:dyDescent="0.2">
      <c r="B6" s="23" t="s">
        <v>57</v>
      </c>
      <c r="C6" s="20">
        <v>9180</v>
      </c>
      <c r="D6" s="20">
        <v>0</v>
      </c>
      <c r="E6" s="21">
        <f t="shared" si="4"/>
        <v>0</v>
      </c>
      <c r="F6" s="21">
        <f t="shared" si="5"/>
        <v>6.4849056403844321E-3</v>
      </c>
      <c r="G6" s="46">
        <f t="shared" si="6"/>
        <v>-6.4849056403844321E-3</v>
      </c>
      <c r="H6" s="19"/>
      <c r="I6" s="31" t="str">
        <f t="shared" si="7"/>
        <v/>
      </c>
      <c r="J6" s="22" t="str">
        <f t="shared" si="0"/>
        <v/>
      </c>
      <c r="K6" s="20" t="str">
        <f t="shared" si="8"/>
        <v/>
      </c>
      <c r="L6" s="22" t="str">
        <f t="shared" si="9"/>
        <v/>
      </c>
      <c r="M6" s="20" t="str">
        <f t="shared" si="1"/>
        <v/>
      </c>
      <c r="N6" s="86" t="str">
        <f t="shared" si="10"/>
        <v/>
      </c>
      <c r="O6" s="21" t="str">
        <f t="shared" si="2"/>
        <v/>
      </c>
      <c r="P6" s="21" t="str">
        <f t="shared" si="3"/>
        <v/>
      </c>
      <c r="Q6" s="46" t="str">
        <f t="shared" si="11"/>
        <v/>
      </c>
    </row>
    <row r="7" spans="2:17" x14ac:dyDescent="0.2">
      <c r="B7" s="23" t="s">
        <v>60</v>
      </c>
      <c r="C7" s="20">
        <v>4810</v>
      </c>
      <c r="D7" s="20">
        <v>0</v>
      </c>
      <c r="E7" s="21">
        <f t="shared" si="4"/>
        <v>0</v>
      </c>
      <c r="F7" s="21">
        <f t="shared" si="5"/>
        <v>3.3978645022057861E-3</v>
      </c>
      <c r="G7" s="46">
        <f t="shared" si="6"/>
        <v>-3.3978645022057861E-3</v>
      </c>
      <c r="H7" s="19"/>
      <c r="I7" s="31" t="str">
        <f t="shared" si="7"/>
        <v/>
      </c>
      <c r="J7" s="22" t="str">
        <f t="shared" si="0"/>
        <v/>
      </c>
      <c r="K7" s="20" t="str">
        <f t="shared" si="8"/>
        <v/>
      </c>
      <c r="L7" s="22" t="str">
        <f t="shared" si="9"/>
        <v/>
      </c>
      <c r="M7" s="20" t="str">
        <f t="shared" si="1"/>
        <v/>
      </c>
      <c r="N7" s="86" t="str">
        <f t="shared" si="10"/>
        <v/>
      </c>
      <c r="O7" s="21" t="str">
        <f t="shared" si="2"/>
        <v/>
      </c>
      <c r="P7" s="21" t="str">
        <f t="shared" si="3"/>
        <v/>
      </c>
      <c r="Q7" s="46" t="str">
        <f t="shared" si="11"/>
        <v/>
      </c>
    </row>
    <row r="8" spans="2:17" x14ac:dyDescent="0.2">
      <c r="B8" s="23" t="s">
        <v>66</v>
      </c>
      <c r="C8" s="20">
        <v>129</v>
      </c>
      <c r="D8" s="20">
        <v>0</v>
      </c>
      <c r="E8" s="21">
        <f t="shared" si="4"/>
        <v>0</v>
      </c>
      <c r="F8" s="21">
        <f t="shared" si="5"/>
        <v>9.1127758998866195E-5</v>
      </c>
      <c r="G8" s="46">
        <f t="shared" si="6"/>
        <v>-9.1127758998866195E-5</v>
      </c>
      <c r="H8" s="19"/>
      <c r="I8" s="31" t="str">
        <f t="shared" si="7"/>
        <v/>
      </c>
      <c r="J8" s="22" t="str">
        <f t="shared" si="0"/>
        <v/>
      </c>
      <c r="K8" s="20" t="str">
        <f t="shared" si="8"/>
        <v/>
      </c>
      <c r="L8" s="22" t="str">
        <f t="shared" si="9"/>
        <v/>
      </c>
      <c r="M8" s="20" t="str">
        <f t="shared" si="1"/>
        <v/>
      </c>
      <c r="N8" s="86" t="str">
        <f t="shared" si="10"/>
        <v/>
      </c>
      <c r="O8" s="21" t="str">
        <f t="shared" si="2"/>
        <v/>
      </c>
      <c r="P8" s="21" t="str">
        <f t="shared" si="3"/>
        <v/>
      </c>
      <c r="Q8" s="46" t="str">
        <f t="shared" si="11"/>
        <v/>
      </c>
    </row>
    <row r="9" spans="2:17" x14ac:dyDescent="0.2">
      <c r="B9" s="48" t="s">
        <v>67</v>
      </c>
      <c r="C9" s="49">
        <v>1037627</v>
      </c>
      <c r="D9" s="49">
        <v>48</v>
      </c>
      <c r="E9" s="50">
        <f t="shared" si="4"/>
        <v>0.75</v>
      </c>
      <c r="F9" s="50">
        <f t="shared" si="5"/>
        <v>0.73299707896679489</v>
      </c>
      <c r="G9" s="51">
        <f t="shared" si="6"/>
        <v>1.700292103320511E-2</v>
      </c>
      <c r="H9" s="19"/>
      <c r="I9" s="71">
        <f t="shared" si="7"/>
        <v>1037627</v>
      </c>
      <c r="J9" s="52">
        <f t="shared" si="0"/>
        <v>51.019126757793295</v>
      </c>
      <c r="K9" s="49">
        <f t="shared" si="8"/>
        <v>51</v>
      </c>
      <c r="L9" s="52">
        <f t="shared" si="9"/>
        <v>1.9126757793294757E-2</v>
      </c>
      <c r="M9" s="49" t="str">
        <f t="shared" si="1"/>
        <v/>
      </c>
      <c r="N9" s="49">
        <f t="shared" si="10"/>
        <v>51</v>
      </c>
      <c r="O9" s="50">
        <f t="shared" si="2"/>
        <v>0.796875</v>
      </c>
      <c r="P9" s="50">
        <f t="shared" si="3"/>
        <v>0.78494229961835671</v>
      </c>
      <c r="Q9" s="51">
        <f t="shared" si="11"/>
        <v>1.1932700381643291E-2</v>
      </c>
    </row>
    <row r="10" spans="2:17" x14ac:dyDescent="0.2">
      <c r="B10" s="23" t="s">
        <v>69</v>
      </c>
      <c r="C10" s="20">
        <v>2692</v>
      </c>
      <c r="D10" s="20">
        <v>0</v>
      </c>
      <c r="E10" s="21">
        <f t="shared" si="4"/>
        <v>0</v>
      </c>
      <c r="F10" s="21">
        <f t="shared" si="5"/>
        <v>1.9016738544569598E-3</v>
      </c>
      <c r="G10" s="46">
        <f t="shared" si="6"/>
        <v>-1.9016738544569598E-3</v>
      </c>
      <c r="H10" s="19"/>
      <c r="I10" s="31" t="str">
        <f t="shared" si="7"/>
        <v/>
      </c>
      <c r="J10" s="22" t="str">
        <f t="shared" si="0"/>
        <v/>
      </c>
      <c r="K10" s="20" t="str">
        <f t="shared" si="8"/>
        <v/>
      </c>
      <c r="L10" s="22" t="str">
        <f t="shared" si="9"/>
        <v/>
      </c>
      <c r="M10" s="20" t="str">
        <f t="shared" si="1"/>
        <v/>
      </c>
      <c r="N10" s="86" t="str">
        <f t="shared" si="10"/>
        <v/>
      </c>
      <c r="O10" s="21" t="str">
        <f t="shared" si="2"/>
        <v/>
      </c>
      <c r="P10" s="21" t="str">
        <f t="shared" si="3"/>
        <v/>
      </c>
      <c r="Q10" s="46" t="str">
        <f t="shared" si="11"/>
        <v/>
      </c>
    </row>
    <row r="11" spans="2:17" x14ac:dyDescent="0.2">
      <c r="B11" s="23" t="s">
        <v>71</v>
      </c>
      <c r="C11" s="20">
        <v>1204</v>
      </c>
      <c r="D11" s="20">
        <v>0</v>
      </c>
      <c r="E11" s="21">
        <f t="shared" si="4"/>
        <v>0</v>
      </c>
      <c r="F11" s="21">
        <f t="shared" si="5"/>
        <v>8.5052575065608458E-4</v>
      </c>
      <c r="G11" s="46">
        <f t="shared" si="6"/>
        <v>-8.5052575065608458E-4</v>
      </c>
      <c r="H11" s="19"/>
      <c r="I11" s="31" t="str">
        <f t="shared" si="7"/>
        <v/>
      </c>
      <c r="J11" s="22" t="str">
        <f t="shared" si="0"/>
        <v/>
      </c>
      <c r="K11" s="20" t="str">
        <f t="shared" si="8"/>
        <v/>
      </c>
      <c r="L11" s="22" t="str">
        <f t="shared" si="9"/>
        <v/>
      </c>
      <c r="M11" s="20" t="str">
        <f t="shared" si="1"/>
        <v/>
      </c>
      <c r="N11" s="86" t="str">
        <f t="shared" si="10"/>
        <v/>
      </c>
      <c r="O11" s="21" t="str">
        <f t="shared" si="2"/>
        <v/>
      </c>
      <c r="P11" s="21" t="str">
        <f t="shared" si="3"/>
        <v/>
      </c>
      <c r="Q11" s="46" t="str">
        <f t="shared" si="11"/>
        <v/>
      </c>
    </row>
    <row r="12" spans="2:17" x14ac:dyDescent="0.2">
      <c r="B12" s="23" t="s">
        <v>72</v>
      </c>
      <c r="C12" s="20">
        <v>243</v>
      </c>
      <c r="D12" s="20">
        <v>0</v>
      </c>
      <c r="E12" s="21">
        <f t="shared" si="4"/>
        <v>0</v>
      </c>
      <c r="F12" s="21">
        <f t="shared" si="5"/>
        <v>1.716592669513526E-4</v>
      </c>
      <c r="G12" s="46">
        <f t="shared" si="6"/>
        <v>-1.716592669513526E-4</v>
      </c>
      <c r="H12" s="19"/>
      <c r="I12" s="31" t="str">
        <f t="shared" si="7"/>
        <v/>
      </c>
      <c r="J12" s="22" t="str">
        <f t="shared" si="0"/>
        <v/>
      </c>
      <c r="K12" s="20" t="str">
        <f t="shared" si="8"/>
        <v/>
      </c>
      <c r="L12" s="22" t="str">
        <f t="shared" si="9"/>
        <v/>
      </c>
      <c r="M12" s="20" t="str">
        <f t="shared" si="1"/>
        <v/>
      </c>
      <c r="N12" s="86" t="str">
        <f t="shared" si="10"/>
        <v/>
      </c>
      <c r="O12" s="21" t="str">
        <f t="shared" si="2"/>
        <v/>
      </c>
      <c r="P12" s="21" t="str">
        <f t="shared" si="3"/>
        <v/>
      </c>
      <c r="Q12" s="46" t="str">
        <f t="shared" si="11"/>
        <v/>
      </c>
    </row>
    <row r="13" spans="2:17" x14ac:dyDescent="0.2">
      <c r="B13" s="23" t="s">
        <v>73</v>
      </c>
      <c r="C13" s="20">
        <v>637</v>
      </c>
      <c r="D13" s="20">
        <v>0</v>
      </c>
      <c r="E13" s="21">
        <f t="shared" si="4"/>
        <v>0</v>
      </c>
      <c r="F13" s="21">
        <f t="shared" si="5"/>
        <v>4.4998746110292846E-4</v>
      </c>
      <c r="G13" s="46">
        <f t="shared" si="6"/>
        <v>-4.4998746110292846E-4</v>
      </c>
      <c r="H13" s="19"/>
      <c r="I13" s="31" t="str">
        <f t="shared" si="7"/>
        <v/>
      </c>
      <c r="J13" s="22" t="str">
        <f t="shared" si="0"/>
        <v/>
      </c>
      <c r="K13" s="20" t="str">
        <f t="shared" si="8"/>
        <v/>
      </c>
      <c r="L13" s="22" t="str">
        <f t="shared" si="9"/>
        <v/>
      </c>
      <c r="M13" s="20" t="str">
        <f t="shared" si="1"/>
        <v/>
      </c>
      <c r="N13" s="86" t="str">
        <f t="shared" si="10"/>
        <v/>
      </c>
      <c r="O13" s="21" t="str">
        <f t="shared" si="2"/>
        <v/>
      </c>
      <c r="P13" s="21" t="str">
        <f t="shared" si="3"/>
        <v/>
      </c>
      <c r="Q13" s="46" t="str">
        <f t="shared" si="11"/>
        <v/>
      </c>
    </row>
    <row r="14" spans="2:17" x14ac:dyDescent="0.2">
      <c r="B14" s="23" t="s">
        <v>76</v>
      </c>
      <c r="C14" s="20">
        <v>2179</v>
      </c>
      <c r="D14" s="20">
        <v>0</v>
      </c>
      <c r="E14" s="21">
        <f t="shared" si="4"/>
        <v>0</v>
      </c>
      <c r="F14" s="21">
        <f t="shared" si="5"/>
        <v>1.539282068670771E-3</v>
      </c>
      <c r="G14" s="46">
        <f t="shared" si="6"/>
        <v>-1.539282068670771E-3</v>
      </c>
      <c r="H14" s="19"/>
      <c r="I14" s="31" t="str">
        <f t="shared" si="7"/>
        <v/>
      </c>
      <c r="J14" s="22" t="str">
        <f t="shared" si="0"/>
        <v/>
      </c>
      <c r="K14" s="20" t="str">
        <f t="shared" si="8"/>
        <v/>
      </c>
      <c r="L14" s="22" t="str">
        <f t="shared" si="9"/>
        <v/>
      </c>
      <c r="M14" s="20" t="str">
        <f t="shared" si="1"/>
        <v/>
      </c>
      <c r="N14" s="86" t="str">
        <f t="shared" si="10"/>
        <v/>
      </c>
      <c r="O14" s="21" t="str">
        <f t="shared" si="2"/>
        <v/>
      </c>
      <c r="P14" s="21" t="str">
        <f t="shared" si="3"/>
        <v/>
      </c>
      <c r="Q14" s="46" t="str">
        <f t="shared" si="11"/>
        <v/>
      </c>
    </row>
    <row r="15" spans="2:17" x14ac:dyDescent="0.2">
      <c r="B15" s="23" t="s">
        <v>81</v>
      </c>
      <c r="C15" s="20">
        <v>3186</v>
      </c>
      <c r="D15" s="20">
        <v>0</v>
      </c>
      <c r="E15" s="21">
        <f t="shared" si="4"/>
        <v>0</v>
      </c>
      <c r="F15" s="21">
        <f t="shared" si="5"/>
        <v>2.2506437222510676E-3</v>
      </c>
      <c r="G15" s="46">
        <f t="shared" si="6"/>
        <v>-2.2506437222510676E-3</v>
      </c>
      <c r="H15" s="19"/>
      <c r="I15" s="31" t="str">
        <f t="shared" si="7"/>
        <v/>
      </c>
      <c r="J15" s="22" t="str">
        <f t="shared" si="0"/>
        <v/>
      </c>
      <c r="K15" s="20" t="str">
        <f t="shared" si="8"/>
        <v/>
      </c>
      <c r="L15" s="22" t="str">
        <f t="shared" si="9"/>
        <v/>
      </c>
      <c r="M15" s="20" t="str">
        <f t="shared" si="1"/>
        <v/>
      </c>
      <c r="N15" s="86" t="str">
        <f t="shared" si="10"/>
        <v/>
      </c>
      <c r="O15" s="21" t="str">
        <f t="shared" si="2"/>
        <v/>
      </c>
      <c r="P15" s="21" t="str">
        <f t="shared" si="3"/>
        <v/>
      </c>
      <c r="Q15" s="46" t="str">
        <f t="shared" si="11"/>
        <v/>
      </c>
    </row>
    <row r="16" spans="2:17" x14ac:dyDescent="0.2">
      <c r="B16" s="23" t="s">
        <v>82</v>
      </c>
      <c r="C16" s="20">
        <v>3706</v>
      </c>
      <c r="D16" s="20">
        <v>0</v>
      </c>
      <c r="E16" s="21">
        <f t="shared" si="4"/>
        <v>0</v>
      </c>
      <c r="F16" s="21">
        <f t="shared" si="5"/>
        <v>2.6179804251922336E-3</v>
      </c>
      <c r="G16" s="46">
        <f t="shared" si="6"/>
        <v>-2.6179804251922336E-3</v>
      </c>
      <c r="H16" s="19"/>
      <c r="I16" s="31" t="str">
        <f t="shared" si="7"/>
        <v/>
      </c>
      <c r="J16" s="22" t="str">
        <f t="shared" si="0"/>
        <v/>
      </c>
      <c r="K16" s="20" t="str">
        <f t="shared" si="8"/>
        <v/>
      </c>
      <c r="L16" s="22" t="str">
        <f t="shared" si="9"/>
        <v/>
      </c>
      <c r="M16" s="20" t="str">
        <f t="shared" si="1"/>
        <v/>
      </c>
      <c r="N16" s="86" t="str">
        <f t="shared" si="10"/>
        <v/>
      </c>
      <c r="O16" s="21" t="str">
        <f t="shared" si="2"/>
        <v/>
      </c>
      <c r="P16" s="21" t="str">
        <f t="shared" si="3"/>
        <v/>
      </c>
      <c r="Q16" s="46" t="str">
        <f t="shared" si="11"/>
        <v/>
      </c>
    </row>
    <row r="17" spans="2:17" x14ac:dyDescent="0.2">
      <c r="B17" s="23" t="s">
        <v>83</v>
      </c>
      <c r="C17" s="20">
        <v>2357</v>
      </c>
      <c r="D17" s="20">
        <v>0</v>
      </c>
      <c r="E17" s="21">
        <f t="shared" si="4"/>
        <v>0</v>
      </c>
      <c r="F17" s="21">
        <f t="shared" si="5"/>
        <v>1.6650242477544777E-3</v>
      </c>
      <c r="G17" s="46">
        <f t="shared" si="6"/>
        <v>-1.6650242477544777E-3</v>
      </c>
      <c r="H17" s="19"/>
      <c r="I17" s="31" t="str">
        <f t="shared" si="7"/>
        <v/>
      </c>
      <c r="J17" s="22" t="str">
        <f t="shared" si="0"/>
        <v/>
      </c>
      <c r="K17" s="20" t="str">
        <f t="shared" si="8"/>
        <v/>
      </c>
      <c r="L17" s="22" t="str">
        <f t="shared" si="9"/>
        <v/>
      </c>
      <c r="M17" s="20" t="str">
        <f t="shared" si="1"/>
        <v/>
      </c>
      <c r="N17" s="86" t="str">
        <f t="shared" si="10"/>
        <v/>
      </c>
      <c r="O17" s="21" t="str">
        <f t="shared" si="2"/>
        <v/>
      </c>
      <c r="P17" s="21" t="str">
        <f t="shared" si="3"/>
        <v/>
      </c>
      <c r="Q17" s="46" t="str">
        <f t="shared" si="11"/>
        <v/>
      </c>
    </row>
    <row r="18" spans="2:17" x14ac:dyDescent="0.2">
      <c r="B18" s="48" t="s">
        <v>84</v>
      </c>
      <c r="C18" s="49">
        <v>84388</v>
      </c>
      <c r="D18" s="49">
        <v>4</v>
      </c>
      <c r="E18" s="50">
        <f t="shared" si="4"/>
        <v>6.25E-2</v>
      </c>
      <c r="F18" s="50">
        <f t="shared" si="5"/>
        <v>5.9613095553459852E-2</v>
      </c>
      <c r="G18" s="51">
        <f t="shared" si="6"/>
        <v>2.8869044465401478E-3</v>
      </c>
      <c r="H18" s="19"/>
      <c r="I18" s="71">
        <f t="shared" si="7"/>
        <v>84388</v>
      </c>
      <c r="J18" s="52">
        <f t="shared" si="0"/>
        <v>4.1492772150653945</v>
      </c>
      <c r="K18" s="49">
        <f t="shared" si="8"/>
        <v>4</v>
      </c>
      <c r="L18" s="52">
        <f t="shared" si="9"/>
        <v>0.14927721506539449</v>
      </c>
      <c r="M18" s="49" t="str">
        <f t="shared" si="1"/>
        <v/>
      </c>
      <c r="N18" s="49">
        <f t="shared" si="10"/>
        <v>4</v>
      </c>
      <c r="O18" s="50">
        <f t="shared" si="2"/>
        <v>6.25E-2</v>
      </c>
      <c r="P18" s="50">
        <f t="shared" si="3"/>
        <v>6.3837690017890705E-2</v>
      </c>
      <c r="Q18" s="51">
        <f t="shared" si="11"/>
        <v>-1.3376900178907053E-3</v>
      </c>
    </row>
    <row r="19" spans="2:17" x14ac:dyDescent="0.2">
      <c r="B19" s="48" t="s">
        <v>86</v>
      </c>
      <c r="C19" s="49">
        <v>199900</v>
      </c>
      <c r="D19" s="49">
        <v>9</v>
      </c>
      <c r="E19" s="50">
        <f t="shared" si="4"/>
        <v>0.140625</v>
      </c>
      <c r="F19" s="50">
        <f t="shared" si="5"/>
        <v>0.14121270561142135</v>
      </c>
      <c r="G19" s="51">
        <f t="shared" si="6"/>
        <v>-5.8770561142135191E-4</v>
      </c>
      <c r="H19" s="19"/>
      <c r="I19" s="71">
        <f t="shared" si="7"/>
        <v>199900</v>
      </c>
      <c r="J19" s="52">
        <f t="shared" si="0"/>
        <v>9.8288917297669389</v>
      </c>
      <c r="K19" s="49">
        <f t="shared" si="8"/>
        <v>9</v>
      </c>
      <c r="L19" s="52">
        <f t="shared" si="9"/>
        <v>0.82889172976693892</v>
      </c>
      <c r="M19" s="49" t="str">
        <f t="shared" si="1"/>
        <v/>
      </c>
      <c r="N19" s="49">
        <f t="shared" si="10"/>
        <v>9</v>
      </c>
      <c r="O19" s="50">
        <f t="shared" si="2"/>
        <v>0.140625</v>
      </c>
      <c r="P19" s="50">
        <f t="shared" si="3"/>
        <v>0.1512200103637526</v>
      </c>
      <c r="Q19" s="51">
        <f t="shared" si="11"/>
        <v>-1.0595010363752599E-2</v>
      </c>
    </row>
    <row r="20" spans="2:17" x14ac:dyDescent="0.2">
      <c r="B20" s="23" t="s">
        <v>87</v>
      </c>
      <c r="C20" s="20">
        <v>1655</v>
      </c>
      <c r="D20" s="20">
        <v>0</v>
      </c>
      <c r="E20" s="21">
        <f t="shared" si="4"/>
        <v>0</v>
      </c>
      <c r="F20" s="21">
        <f t="shared" si="5"/>
        <v>1.1691196987839035E-3</v>
      </c>
      <c r="G20" s="46">
        <f t="shared" si="6"/>
        <v>-1.1691196987839035E-3</v>
      </c>
      <c r="H20" s="19"/>
      <c r="I20" s="31" t="str">
        <f t="shared" si="7"/>
        <v/>
      </c>
      <c r="J20" s="22" t="str">
        <f t="shared" si="0"/>
        <v/>
      </c>
      <c r="K20" s="20" t="str">
        <f t="shared" si="8"/>
        <v/>
      </c>
      <c r="L20" s="22" t="str">
        <f t="shared" si="9"/>
        <v/>
      </c>
      <c r="M20" s="20" t="str">
        <f t="shared" si="1"/>
        <v/>
      </c>
      <c r="N20" s="86" t="str">
        <f t="shared" si="10"/>
        <v/>
      </c>
      <c r="O20" s="21" t="str">
        <f t="shared" si="2"/>
        <v/>
      </c>
      <c r="P20" s="21" t="str">
        <f t="shared" si="3"/>
        <v/>
      </c>
      <c r="Q20" s="46" t="str">
        <f t="shared" si="11"/>
        <v/>
      </c>
    </row>
    <row r="21" spans="2:17" x14ac:dyDescent="0.2">
      <c r="B21" s="23" t="s">
        <v>88</v>
      </c>
      <c r="C21" s="20">
        <v>1403</v>
      </c>
      <c r="D21" s="20">
        <v>0</v>
      </c>
      <c r="E21" s="21">
        <f t="shared" si="4"/>
        <v>0</v>
      </c>
      <c r="F21" s="21">
        <f t="shared" si="5"/>
        <v>9.9110268120472305E-4</v>
      </c>
      <c r="G21" s="46">
        <f t="shared" si="6"/>
        <v>-9.9110268120472305E-4</v>
      </c>
      <c r="H21" s="19"/>
      <c r="I21" s="31" t="str">
        <f t="shared" si="7"/>
        <v/>
      </c>
      <c r="J21" s="22" t="str">
        <f t="shared" si="0"/>
        <v/>
      </c>
      <c r="K21" s="20" t="str">
        <f t="shared" si="8"/>
        <v/>
      </c>
      <c r="L21" s="22" t="str">
        <f t="shared" si="9"/>
        <v/>
      </c>
      <c r="M21" s="20" t="str">
        <f t="shared" si="1"/>
        <v/>
      </c>
      <c r="N21" s="86" t="str">
        <f t="shared" si="10"/>
        <v/>
      </c>
      <c r="O21" s="21" t="str">
        <f t="shared" si="2"/>
        <v/>
      </c>
      <c r="P21" s="21" t="str">
        <f t="shared" si="3"/>
        <v/>
      </c>
      <c r="Q21" s="46" t="str">
        <f t="shared" si="11"/>
        <v/>
      </c>
    </row>
    <row r="22" spans="2:17" x14ac:dyDescent="0.2">
      <c r="B22" s="23" t="s">
        <v>89</v>
      </c>
      <c r="C22" s="20">
        <v>317</v>
      </c>
      <c r="D22" s="20">
        <v>0</v>
      </c>
      <c r="E22" s="21">
        <f t="shared" si="4"/>
        <v>0</v>
      </c>
      <c r="F22" s="21">
        <f t="shared" si="5"/>
        <v>2.2393410544682625E-4</v>
      </c>
      <c r="G22" s="46">
        <f t="shared" si="6"/>
        <v>-2.2393410544682625E-4</v>
      </c>
      <c r="H22" s="19"/>
      <c r="I22" s="31" t="str">
        <f t="shared" si="7"/>
        <v/>
      </c>
      <c r="J22" s="22" t="str">
        <f t="shared" si="0"/>
        <v/>
      </c>
      <c r="K22" s="20" t="str">
        <f t="shared" si="8"/>
        <v/>
      </c>
      <c r="L22" s="22" t="str">
        <f t="shared" si="9"/>
        <v/>
      </c>
      <c r="M22" s="20" t="str">
        <f t="shared" si="1"/>
        <v/>
      </c>
      <c r="N22" s="86" t="str">
        <f t="shared" si="10"/>
        <v/>
      </c>
      <c r="O22" s="21" t="str">
        <f t="shared" si="2"/>
        <v/>
      </c>
      <c r="P22" s="21" t="str">
        <f t="shared" si="3"/>
        <v/>
      </c>
      <c r="Q22" s="46" t="str">
        <f t="shared" si="11"/>
        <v/>
      </c>
    </row>
    <row r="23" spans="2:17" x14ac:dyDescent="0.2">
      <c r="B23" s="23" t="s">
        <v>91</v>
      </c>
      <c r="C23" s="20">
        <v>890</v>
      </c>
      <c r="D23" s="20">
        <v>0</v>
      </c>
      <c r="E23" s="21">
        <f t="shared" si="4"/>
        <v>0</v>
      </c>
      <c r="F23" s="21">
        <f t="shared" si="5"/>
        <v>6.2871089541853423E-4</v>
      </c>
      <c r="G23" s="46">
        <f t="shared" si="6"/>
        <v>-6.2871089541853423E-4</v>
      </c>
      <c r="H23" s="19"/>
      <c r="I23" s="31" t="str">
        <f t="shared" si="7"/>
        <v/>
      </c>
      <c r="J23" s="22" t="str">
        <f t="shared" si="0"/>
        <v/>
      </c>
      <c r="K23" s="20" t="str">
        <f t="shared" si="8"/>
        <v/>
      </c>
      <c r="L23" s="22" t="str">
        <f t="shared" si="9"/>
        <v/>
      </c>
      <c r="M23" s="20" t="str">
        <f t="shared" si="1"/>
        <v/>
      </c>
      <c r="N23" s="86" t="str">
        <f t="shared" si="10"/>
        <v/>
      </c>
      <c r="O23" s="21" t="str">
        <f t="shared" si="2"/>
        <v/>
      </c>
      <c r="P23" s="21" t="str">
        <f t="shared" si="3"/>
        <v/>
      </c>
      <c r="Q23" s="46" t="str">
        <f t="shared" si="11"/>
        <v/>
      </c>
    </row>
    <row r="24" spans="2:17" x14ac:dyDescent="0.2">
      <c r="B24" s="23" t="s">
        <v>97</v>
      </c>
      <c r="C24" s="20">
        <v>439</v>
      </c>
      <c r="D24" s="20">
        <v>0</v>
      </c>
      <c r="E24" s="21">
        <f t="shared" si="4"/>
        <v>0</v>
      </c>
      <c r="F24" s="21">
        <f t="shared" si="5"/>
        <v>3.101169472907152E-4</v>
      </c>
      <c r="G24" s="46">
        <f t="shared" si="6"/>
        <v>-3.101169472907152E-4</v>
      </c>
      <c r="H24" s="19"/>
      <c r="I24" s="31" t="str">
        <f t="shared" si="7"/>
        <v/>
      </c>
      <c r="J24" s="22" t="str">
        <f t="shared" si="0"/>
        <v/>
      </c>
      <c r="K24" s="20" t="str">
        <f t="shared" si="8"/>
        <v/>
      </c>
      <c r="L24" s="22" t="str">
        <f t="shared" si="9"/>
        <v/>
      </c>
      <c r="M24" s="20" t="str">
        <f t="shared" si="1"/>
        <v/>
      </c>
      <c r="N24" s="86" t="str">
        <f t="shared" si="10"/>
        <v/>
      </c>
      <c r="O24" s="21" t="str">
        <f t="shared" si="2"/>
        <v/>
      </c>
      <c r="P24" s="21" t="str">
        <f t="shared" si="3"/>
        <v/>
      </c>
      <c r="Q24" s="46" t="str">
        <f t="shared" si="11"/>
        <v/>
      </c>
    </row>
    <row r="25" spans="2:17" x14ac:dyDescent="0.2">
      <c r="B25" s="23" t="s">
        <v>99</v>
      </c>
      <c r="C25" s="20">
        <v>736</v>
      </c>
      <c r="D25" s="20">
        <v>0</v>
      </c>
      <c r="E25" s="21">
        <f t="shared" si="4"/>
        <v>0</v>
      </c>
      <c r="F25" s="21">
        <f t="shared" si="5"/>
        <v>5.1992271800903507E-4</v>
      </c>
      <c r="G25" s="46">
        <f t="shared" si="6"/>
        <v>-5.1992271800903507E-4</v>
      </c>
      <c r="H25" s="19"/>
      <c r="I25" s="31" t="str">
        <f t="shared" si="7"/>
        <v/>
      </c>
      <c r="J25" s="22" t="str">
        <f t="shared" si="0"/>
        <v/>
      </c>
      <c r="K25" s="20" t="str">
        <f t="shared" si="8"/>
        <v/>
      </c>
      <c r="L25" s="22" t="str">
        <f t="shared" si="9"/>
        <v/>
      </c>
      <c r="M25" s="20" t="str">
        <f t="shared" si="1"/>
        <v/>
      </c>
      <c r="N25" s="86" t="str">
        <f t="shared" si="10"/>
        <v/>
      </c>
      <c r="O25" s="21" t="str">
        <f t="shared" si="2"/>
        <v/>
      </c>
      <c r="P25" s="21" t="str">
        <f t="shared" si="3"/>
        <v/>
      </c>
      <c r="Q25" s="46" t="str">
        <f t="shared" si="11"/>
        <v/>
      </c>
    </row>
    <row r="26" spans="2:17" x14ac:dyDescent="0.2">
      <c r="B26" s="23" t="s">
        <v>100</v>
      </c>
      <c r="C26" s="20">
        <v>3332</v>
      </c>
      <c r="D26" s="20">
        <v>0</v>
      </c>
      <c r="E26" s="21">
        <f t="shared" si="4"/>
        <v>0</v>
      </c>
      <c r="F26" s="21">
        <f t="shared" si="5"/>
        <v>2.3537805657691644E-3</v>
      </c>
      <c r="G26" s="46">
        <f t="shared" si="6"/>
        <v>-2.3537805657691644E-3</v>
      </c>
      <c r="H26" s="19"/>
      <c r="I26" s="31" t="str">
        <f t="shared" si="7"/>
        <v/>
      </c>
      <c r="J26" s="22" t="str">
        <f t="shared" si="0"/>
        <v/>
      </c>
      <c r="K26" s="20" t="str">
        <f t="shared" si="8"/>
        <v/>
      </c>
      <c r="L26" s="22" t="str">
        <f t="shared" si="9"/>
        <v/>
      </c>
      <c r="M26" s="20" t="str">
        <f t="shared" si="1"/>
        <v/>
      </c>
      <c r="N26" s="86" t="str">
        <f t="shared" si="10"/>
        <v/>
      </c>
      <c r="O26" s="21" t="str">
        <f t="shared" si="2"/>
        <v/>
      </c>
      <c r="P26" s="21" t="str">
        <f t="shared" si="3"/>
        <v/>
      </c>
      <c r="Q26" s="46" t="str">
        <f t="shared" si="11"/>
        <v/>
      </c>
    </row>
    <row r="27" spans="2:17" x14ac:dyDescent="0.2">
      <c r="B27" s="23" t="s">
        <v>101</v>
      </c>
      <c r="C27" s="20">
        <v>2272</v>
      </c>
      <c r="D27" s="20">
        <v>0</v>
      </c>
      <c r="E27" s="21">
        <f t="shared" si="4"/>
        <v>0</v>
      </c>
      <c r="F27" s="21">
        <f t="shared" si="5"/>
        <v>1.6049788251583257E-3</v>
      </c>
      <c r="G27" s="46">
        <f t="shared" si="6"/>
        <v>-1.6049788251583257E-3</v>
      </c>
      <c r="H27" s="19"/>
      <c r="I27" s="31" t="str">
        <f t="shared" si="7"/>
        <v/>
      </c>
      <c r="J27" s="22" t="str">
        <f t="shared" si="0"/>
        <v/>
      </c>
      <c r="K27" s="20" t="str">
        <f t="shared" si="8"/>
        <v/>
      </c>
      <c r="L27" s="22" t="str">
        <f t="shared" si="9"/>
        <v/>
      </c>
      <c r="M27" s="20" t="str">
        <f t="shared" si="1"/>
        <v/>
      </c>
      <c r="N27" s="86" t="str">
        <f t="shared" si="10"/>
        <v/>
      </c>
      <c r="O27" s="21" t="str">
        <f t="shared" si="2"/>
        <v/>
      </c>
      <c r="P27" s="21" t="str">
        <f t="shared" si="3"/>
        <v/>
      </c>
      <c r="Q27" s="46" t="str">
        <f t="shared" si="11"/>
        <v/>
      </c>
    </row>
    <row r="28" spans="2:17" x14ac:dyDescent="0.2">
      <c r="B28" s="23" t="s">
        <v>105</v>
      </c>
      <c r="C28" s="20">
        <v>2123</v>
      </c>
      <c r="D28" s="20">
        <v>0</v>
      </c>
      <c r="E28" s="21">
        <f t="shared" si="4"/>
        <v>0</v>
      </c>
      <c r="F28" s="21">
        <f t="shared" si="5"/>
        <v>1.4997227314309531E-3</v>
      </c>
      <c r="G28" s="46">
        <f t="shared" si="6"/>
        <v>-1.4997227314309531E-3</v>
      </c>
      <c r="H28" s="19"/>
      <c r="I28" s="31" t="str">
        <f t="shared" si="7"/>
        <v/>
      </c>
      <c r="J28" s="22" t="str">
        <f t="shared" si="0"/>
        <v/>
      </c>
      <c r="K28" s="20" t="str">
        <f t="shared" si="8"/>
        <v/>
      </c>
      <c r="L28" s="22" t="str">
        <f t="shared" si="9"/>
        <v/>
      </c>
      <c r="M28" s="20" t="str">
        <f t="shared" si="1"/>
        <v/>
      </c>
      <c r="N28" s="86" t="str">
        <f t="shared" si="10"/>
        <v/>
      </c>
      <c r="O28" s="21" t="str">
        <f t="shared" si="2"/>
        <v/>
      </c>
      <c r="P28" s="21" t="str">
        <f t="shared" si="3"/>
        <v/>
      </c>
      <c r="Q28" s="46" t="str">
        <f t="shared" si="11"/>
        <v/>
      </c>
    </row>
    <row r="29" spans="2:17" x14ac:dyDescent="0.2">
      <c r="B29" s="23" t="s">
        <v>108</v>
      </c>
      <c r="C29" s="20">
        <v>1300</v>
      </c>
      <c r="D29" s="20">
        <v>0</v>
      </c>
      <c r="E29" s="21">
        <f t="shared" si="4"/>
        <v>0</v>
      </c>
      <c r="F29" s="21">
        <f t="shared" si="5"/>
        <v>9.1834175735291523E-4</v>
      </c>
      <c r="G29" s="46">
        <f t="shared" si="6"/>
        <v>-9.1834175735291523E-4</v>
      </c>
      <c r="H29" s="19"/>
      <c r="I29" s="31" t="str">
        <f t="shared" si="7"/>
        <v/>
      </c>
      <c r="J29" s="22" t="str">
        <f t="shared" si="0"/>
        <v/>
      </c>
      <c r="K29" s="20" t="str">
        <f t="shared" si="8"/>
        <v/>
      </c>
      <c r="L29" s="22" t="str">
        <f t="shared" si="9"/>
        <v/>
      </c>
      <c r="M29" s="20" t="str">
        <f t="shared" si="1"/>
        <v/>
      </c>
      <c r="N29" s="86" t="str">
        <f t="shared" si="10"/>
        <v/>
      </c>
      <c r="O29" s="21" t="str">
        <f t="shared" si="2"/>
        <v/>
      </c>
      <c r="P29" s="21" t="str">
        <f t="shared" si="3"/>
        <v/>
      </c>
      <c r="Q29" s="46" t="str">
        <f t="shared" si="11"/>
        <v/>
      </c>
    </row>
    <row r="30" spans="2:17" x14ac:dyDescent="0.2">
      <c r="B30" s="23" t="s">
        <v>109</v>
      </c>
      <c r="C30" s="20">
        <v>1242</v>
      </c>
      <c r="D30" s="20">
        <v>0</v>
      </c>
      <c r="E30" s="21">
        <f t="shared" si="4"/>
        <v>0</v>
      </c>
      <c r="F30" s="21">
        <f t="shared" si="5"/>
        <v>8.7736958664024671E-4</v>
      </c>
      <c r="G30" s="46">
        <f t="shared" si="6"/>
        <v>-8.7736958664024671E-4</v>
      </c>
      <c r="H30" s="19"/>
      <c r="I30" s="31" t="str">
        <f t="shared" si="7"/>
        <v/>
      </c>
      <c r="J30" s="22" t="str">
        <f t="shared" si="0"/>
        <v/>
      </c>
      <c r="K30" s="20" t="str">
        <f t="shared" si="8"/>
        <v/>
      </c>
      <c r="L30" s="22" t="str">
        <f t="shared" si="9"/>
        <v/>
      </c>
      <c r="M30" s="20" t="str">
        <f t="shared" si="1"/>
        <v/>
      </c>
      <c r="N30" s="86" t="str">
        <f t="shared" si="10"/>
        <v/>
      </c>
      <c r="O30" s="21" t="str">
        <f t="shared" si="2"/>
        <v/>
      </c>
      <c r="P30" s="21" t="str">
        <f t="shared" si="3"/>
        <v/>
      </c>
      <c r="Q30" s="46" t="str">
        <f t="shared" si="11"/>
        <v/>
      </c>
    </row>
    <row r="31" spans="2:17" x14ac:dyDescent="0.2">
      <c r="B31" s="23" t="s">
        <v>110</v>
      </c>
      <c r="C31" s="20">
        <v>686</v>
      </c>
      <c r="D31" s="20">
        <v>0</v>
      </c>
      <c r="E31" s="21">
        <f t="shared" si="4"/>
        <v>0</v>
      </c>
      <c r="F31" s="21">
        <f t="shared" si="5"/>
        <v>4.8460188118776911E-4</v>
      </c>
      <c r="G31" s="46">
        <f t="shared" si="6"/>
        <v>-4.8460188118776911E-4</v>
      </c>
      <c r="H31" s="19"/>
      <c r="I31" s="31" t="str">
        <f t="shared" si="7"/>
        <v/>
      </c>
      <c r="J31" s="22" t="str">
        <f t="shared" si="0"/>
        <v/>
      </c>
      <c r="K31" s="20" t="str">
        <f t="shared" si="8"/>
        <v/>
      </c>
      <c r="L31" s="22" t="str">
        <f t="shared" si="9"/>
        <v/>
      </c>
      <c r="M31" s="20" t="str">
        <f t="shared" si="1"/>
        <v/>
      </c>
      <c r="N31" s="86" t="str">
        <f t="shared" si="10"/>
        <v/>
      </c>
      <c r="O31" s="21" t="str">
        <f t="shared" si="2"/>
        <v/>
      </c>
      <c r="P31" s="21" t="str">
        <f t="shared" si="3"/>
        <v/>
      </c>
      <c r="Q31" s="46" t="str">
        <f t="shared" si="11"/>
        <v/>
      </c>
    </row>
    <row r="32" spans="2:17" x14ac:dyDescent="0.2">
      <c r="B32" s="48" t="s">
        <v>113</v>
      </c>
      <c r="C32" s="49">
        <v>12027</v>
      </c>
      <c r="D32" s="49">
        <v>1</v>
      </c>
      <c r="E32" s="50">
        <f t="shared" si="4"/>
        <v>1.5625E-2</v>
      </c>
      <c r="F32" s="50">
        <f t="shared" si="5"/>
        <v>8.4960740889873168E-3</v>
      </c>
      <c r="G32" s="51">
        <f t="shared" si="6"/>
        <v>7.1289259110126832E-3</v>
      </c>
      <c r="H32" s="19"/>
      <c r="I32" s="31" t="str">
        <f t="shared" si="7"/>
        <v/>
      </c>
      <c r="J32" s="22" t="str">
        <f t="shared" si="0"/>
        <v/>
      </c>
      <c r="K32" s="20" t="str">
        <f t="shared" si="8"/>
        <v/>
      </c>
      <c r="L32" s="22" t="str">
        <f t="shared" si="9"/>
        <v/>
      </c>
      <c r="M32" s="20" t="str">
        <f t="shared" si="1"/>
        <v/>
      </c>
      <c r="N32" s="86" t="str">
        <f t="shared" si="10"/>
        <v/>
      </c>
      <c r="O32" s="21" t="str">
        <f t="shared" si="2"/>
        <v/>
      </c>
      <c r="P32" s="21" t="str">
        <f t="shared" si="3"/>
        <v/>
      </c>
      <c r="Q32" s="46" t="str">
        <f t="shared" si="11"/>
        <v/>
      </c>
    </row>
    <row r="33" spans="2:17" x14ac:dyDescent="0.2">
      <c r="B33" s="48" t="s">
        <v>114</v>
      </c>
      <c r="C33" s="49">
        <v>11653</v>
      </c>
      <c r="D33" s="53">
        <v>1</v>
      </c>
      <c r="E33" s="50">
        <f t="shared" si="4"/>
        <v>1.5625E-2</v>
      </c>
      <c r="F33" s="50">
        <f t="shared" si="5"/>
        <v>8.2318742295642462E-3</v>
      </c>
      <c r="G33" s="51">
        <f t="shared" si="6"/>
        <v>7.3931257704357538E-3</v>
      </c>
      <c r="H33" s="19"/>
      <c r="I33" s="31" t="str">
        <f t="shared" si="7"/>
        <v/>
      </c>
      <c r="J33" s="22" t="str">
        <f t="shared" si="0"/>
        <v/>
      </c>
      <c r="K33" s="20" t="str">
        <f t="shared" si="8"/>
        <v/>
      </c>
      <c r="L33" s="22" t="str">
        <f t="shared" si="9"/>
        <v/>
      </c>
      <c r="M33" s="20" t="str">
        <f t="shared" si="1"/>
        <v/>
      </c>
      <c r="N33" s="87" t="str">
        <f t="shared" si="10"/>
        <v/>
      </c>
      <c r="O33" s="21" t="str">
        <f t="shared" si="2"/>
        <v/>
      </c>
      <c r="P33" s="21" t="str">
        <f t="shared" si="3"/>
        <v/>
      </c>
      <c r="Q33" s="46" t="str">
        <f t="shared" si="11"/>
        <v/>
      </c>
    </row>
    <row r="34" spans="2:17" x14ac:dyDescent="0.2">
      <c r="B34" s="23" t="s">
        <v>115</v>
      </c>
      <c r="C34" s="20">
        <v>905</v>
      </c>
      <c r="D34" s="20">
        <v>0</v>
      </c>
      <c r="E34" s="21">
        <f t="shared" si="4"/>
        <v>0</v>
      </c>
      <c r="F34" s="21">
        <f t="shared" si="5"/>
        <v>6.3930714646491407E-4</v>
      </c>
      <c r="G34" s="46">
        <f t="shared" si="6"/>
        <v>-6.3930714646491407E-4</v>
      </c>
      <c r="H34" s="19"/>
      <c r="I34" s="31" t="str">
        <f t="shared" si="7"/>
        <v/>
      </c>
      <c r="J34" s="22" t="str">
        <f t="shared" si="0"/>
        <v/>
      </c>
      <c r="K34" s="20" t="str">
        <f t="shared" si="8"/>
        <v/>
      </c>
      <c r="L34" s="22" t="str">
        <f t="shared" si="9"/>
        <v/>
      </c>
      <c r="M34" s="20" t="str">
        <f t="shared" si="1"/>
        <v/>
      </c>
      <c r="N34" s="86" t="str">
        <f t="shared" si="10"/>
        <v/>
      </c>
      <c r="O34" s="21" t="str">
        <f t="shared" si="2"/>
        <v/>
      </c>
      <c r="P34" s="21" t="str">
        <f t="shared" si="3"/>
        <v/>
      </c>
      <c r="Q34" s="46" t="str">
        <f t="shared" si="11"/>
        <v/>
      </c>
    </row>
    <row r="35" spans="2:17" x14ac:dyDescent="0.2">
      <c r="B35" s="65" t="s">
        <v>116</v>
      </c>
      <c r="C35" s="66">
        <v>15393</v>
      </c>
      <c r="D35" s="66">
        <v>1</v>
      </c>
      <c r="E35" s="67">
        <f t="shared" si="4"/>
        <v>1.5625E-2</v>
      </c>
      <c r="F35" s="67">
        <f t="shared" si="5"/>
        <v>1.0873872823794942E-2</v>
      </c>
      <c r="G35" s="68">
        <f t="shared" si="6"/>
        <v>4.7511271762050583E-3</v>
      </c>
      <c r="H35" s="97"/>
      <c r="I35" s="31" t="str">
        <f t="shared" si="7"/>
        <v/>
      </c>
      <c r="J35" s="93" t="str">
        <f t="shared" si="0"/>
        <v/>
      </c>
      <c r="K35" s="94" t="str">
        <f t="shared" si="8"/>
        <v/>
      </c>
      <c r="L35" s="93" t="str">
        <f t="shared" si="9"/>
        <v/>
      </c>
      <c r="M35" s="94" t="str">
        <f t="shared" si="1"/>
        <v/>
      </c>
      <c r="N35" s="100" t="str">
        <f t="shared" si="10"/>
        <v/>
      </c>
      <c r="O35" s="95" t="str">
        <f t="shared" si="2"/>
        <v/>
      </c>
      <c r="P35" s="95" t="str">
        <f t="shared" si="3"/>
        <v/>
      </c>
      <c r="Q35" s="96" t="str">
        <f t="shared" si="11"/>
        <v/>
      </c>
    </row>
    <row r="36" spans="2:17" x14ac:dyDescent="0.2">
      <c r="B36" s="23" t="s">
        <v>119</v>
      </c>
      <c r="C36" s="20">
        <v>425</v>
      </c>
      <c r="D36" s="20">
        <v>0</v>
      </c>
      <c r="E36" s="21">
        <f t="shared" si="4"/>
        <v>0</v>
      </c>
      <c r="F36" s="21">
        <f t="shared" si="5"/>
        <v>3.0022711298076073E-4</v>
      </c>
      <c r="G36" s="46">
        <f t="shared" si="6"/>
        <v>-3.0022711298076073E-4</v>
      </c>
      <c r="H36" s="19"/>
      <c r="I36" s="31" t="str">
        <f t="shared" si="7"/>
        <v/>
      </c>
      <c r="J36" s="22" t="str">
        <f t="shared" si="0"/>
        <v/>
      </c>
      <c r="K36" s="20" t="str">
        <f t="shared" si="8"/>
        <v/>
      </c>
      <c r="L36" s="22" t="str">
        <f t="shared" si="9"/>
        <v/>
      </c>
      <c r="M36" s="20" t="str">
        <f t="shared" si="1"/>
        <v/>
      </c>
      <c r="N36" s="86" t="str">
        <f t="shared" si="10"/>
        <v/>
      </c>
      <c r="O36" s="21" t="str">
        <f t="shared" si="2"/>
        <v/>
      </c>
      <c r="P36" s="21" t="str">
        <f t="shared" si="3"/>
        <v/>
      </c>
      <c r="Q36" s="46" t="str">
        <f t="shared" si="11"/>
        <v/>
      </c>
    </row>
    <row r="37" spans="2:17" ht="17" thickBot="1" x14ac:dyDescent="0.25">
      <c r="B37" s="28" t="s">
        <v>120</v>
      </c>
      <c r="C37" s="29">
        <v>277</v>
      </c>
      <c r="D37" s="29">
        <v>0</v>
      </c>
      <c r="E37" s="30">
        <f t="shared" si="4"/>
        <v>0</v>
      </c>
      <c r="F37" s="30">
        <f t="shared" si="5"/>
        <v>1.9567743598981348E-4</v>
      </c>
      <c r="G37" s="47">
        <f t="shared" si="6"/>
        <v>-1.9567743598981348E-4</v>
      </c>
      <c r="H37" s="19"/>
      <c r="I37" s="31" t="str">
        <f t="shared" si="7"/>
        <v/>
      </c>
      <c r="J37" s="43" t="str">
        <f t="shared" si="0"/>
        <v/>
      </c>
      <c r="K37" s="29" t="str">
        <f t="shared" si="8"/>
        <v/>
      </c>
      <c r="L37" s="43" t="str">
        <f t="shared" si="9"/>
        <v/>
      </c>
      <c r="M37" s="29" t="str">
        <f t="shared" si="1"/>
        <v/>
      </c>
      <c r="N37" s="88" t="str">
        <f t="shared" si="10"/>
        <v/>
      </c>
      <c r="O37" s="30" t="str">
        <f t="shared" si="2"/>
        <v/>
      </c>
      <c r="P37" s="30" t="str">
        <f t="shared" si="3"/>
        <v/>
      </c>
      <c r="Q37" s="47" t="str">
        <f t="shared" si="11"/>
        <v/>
      </c>
    </row>
    <row r="38" spans="2:17" x14ac:dyDescent="0.2">
      <c r="B38" s="40" t="s">
        <v>27</v>
      </c>
      <c r="C38" s="41">
        <f>SUM(C4:C37)</f>
        <v>1415595</v>
      </c>
      <c r="D38" s="41">
        <f>SUM(D4:D37)</f>
        <v>64</v>
      </c>
      <c r="E38" s="42">
        <f>SUM(E4:E37)</f>
        <v>1</v>
      </c>
      <c r="F38" s="42">
        <f>SUM(F4:F37)</f>
        <v>1.0000000000000002</v>
      </c>
      <c r="G38" s="55">
        <f>SUM(G4:G37)</f>
        <v>-1.8431436932253575E-17</v>
      </c>
      <c r="I38" s="40">
        <f>SUM(I4:I37)</f>
        <v>1321915</v>
      </c>
      <c r="J38" s="41"/>
      <c r="K38" s="41">
        <f>SUM(K4:K37)</f>
        <v>64</v>
      </c>
      <c r="L38" s="41"/>
      <c r="M38" s="41"/>
      <c r="N38" s="41">
        <f>SUM(N4:N37)</f>
        <v>64</v>
      </c>
      <c r="O38" s="42">
        <f>SUM(O4:O37)</f>
        <v>1</v>
      </c>
      <c r="P38" s="42">
        <f>SUM(P4:P37)</f>
        <v>1</v>
      </c>
      <c r="Q38" s="55">
        <f>SUM(Q9:Q37)</f>
        <v>-1.3877787807814457E-17</v>
      </c>
    </row>
    <row r="39" spans="2:17" x14ac:dyDescent="0.2">
      <c r="B39" s="23" t="s">
        <v>15</v>
      </c>
      <c r="C39" s="20">
        <v>2779657</v>
      </c>
      <c r="D39" s="20"/>
      <c r="E39" s="20"/>
      <c r="F39" s="20"/>
      <c r="G39" s="24"/>
      <c r="I39" s="23"/>
      <c r="J39" s="20"/>
      <c r="K39" s="20"/>
      <c r="L39" s="20"/>
      <c r="M39" s="20"/>
      <c r="N39" s="20"/>
      <c r="O39" s="20"/>
      <c r="P39" s="20"/>
      <c r="Q39" s="24"/>
    </row>
    <row r="40" spans="2:17" x14ac:dyDescent="0.2">
      <c r="B40" s="23" t="s">
        <v>16</v>
      </c>
      <c r="C40" s="20">
        <v>21779</v>
      </c>
      <c r="D40" s="20"/>
      <c r="E40" s="20"/>
      <c r="F40" s="20"/>
      <c r="G40" s="24"/>
      <c r="I40" s="23">
        <f>_xlfn.FLOOR.MATH(I38/(D38+1))+1</f>
        <v>20338</v>
      </c>
      <c r="J40" s="20"/>
      <c r="K40" s="20"/>
      <c r="L40" s="20"/>
      <c r="M40" s="20"/>
      <c r="N40" s="20"/>
      <c r="O40" s="20"/>
      <c r="P40" s="20"/>
      <c r="Q40" s="24"/>
    </row>
    <row r="41" spans="2:17" ht="17" thickBot="1" x14ac:dyDescent="0.25">
      <c r="B41" s="25" t="s">
        <v>17</v>
      </c>
      <c r="C41" s="26">
        <v>64</v>
      </c>
      <c r="D41" s="26"/>
      <c r="E41" s="26"/>
      <c r="F41" s="26"/>
      <c r="G41" s="27"/>
      <c r="I41" s="25">
        <v>64</v>
      </c>
      <c r="J41" s="26"/>
      <c r="K41" s="26"/>
      <c r="L41" s="26"/>
      <c r="M41" s="26"/>
      <c r="N41" s="26"/>
      <c r="O41" s="26"/>
      <c r="P41" s="26"/>
      <c r="Q41" s="27"/>
    </row>
    <row r="43" spans="2:17" x14ac:dyDescent="0.2">
      <c r="C43" s="54" t="s">
        <v>32</v>
      </c>
      <c r="F43" s="77" t="s">
        <v>28</v>
      </c>
      <c r="G43" s="78" cm="1">
        <f t="array" ref="G43">SUM(IF(G4:G37&lt;&gt;"", ABS(G4:G37), 0))/COUNT(G4:G37)</f>
        <v>2.3037061374940452E-3</v>
      </c>
      <c r="J43" s="19">
        <f>SUMIF(N4:N37, "&lt;&gt;0", I4:I37)/C38</f>
        <v>0.93382288013167603</v>
      </c>
      <c r="K43" t="s">
        <v>29</v>
      </c>
      <c r="P43" s="77" t="s">
        <v>28</v>
      </c>
      <c r="Q43" s="78" cm="1">
        <f t="array" ref="Q43">SUM(IF(Q4:Q37&lt;&gt;"", ABS(Q4:Q37), 0))/COUNT(Q4:Q37)</f>
        <v>7.9551335877621979E-3</v>
      </c>
    </row>
    <row r="44" spans="2:17" x14ac:dyDescent="0.2">
      <c r="C44" s="19">
        <f>C38/C39</f>
        <v>0.50926966888360681</v>
      </c>
      <c r="D44" t="s">
        <v>38</v>
      </c>
      <c r="J44" s="54" t="s">
        <v>43</v>
      </c>
    </row>
  </sheetData>
  <mergeCells count="1">
    <mergeCell ref="I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372E4-A1AF-424B-8D0F-72067C86063C}">
  <dimension ref="B1:Q37"/>
  <sheetViews>
    <sheetView zoomScale="98" workbookViewId="0">
      <selection activeCell="B48" sqref="B48"/>
    </sheetView>
  </sheetViews>
  <sheetFormatPr baseColWidth="10" defaultColWidth="11" defaultRowHeight="16" x14ac:dyDescent="0.2"/>
  <cols>
    <col min="1" max="1" width="11.1640625" customWidth="1"/>
    <col min="2" max="2" width="54.1640625" customWidth="1"/>
    <col min="4" max="8" width="15.5" customWidth="1"/>
    <col min="9" max="9" width="14.1640625" customWidth="1"/>
  </cols>
  <sheetData>
    <row r="1" spans="2:17" ht="31" customHeight="1" x14ac:dyDescent="0.25">
      <c r="B1" s="44" t="s">
        <v>49</v>
      </c>
    </row>
    <row r="2" spans="2:17" ht="40" customHeight="1" thickBot="1" x14ac:dyDescent="0.3">
      <c r="B2" s="44" t="s">
        <v>18</v>
      </c>
      <c r="C2" s="44"/>
      <c r="D2" s="44"/>
      <c r="I2" s="108" t="s">
        <v>40</v>
      </c>
      <c r="J2" s="108"/>
      <c r="K2" s="44"/>
      <c r="L2" s="44"/>
      <c r="N2" s="79" t="s">
        <v>41</v>
      </c>
    </row>
    <row r="3" spans="2:17" ht="35" thickBot="1" x14ac:dyDescent="0.25">
      <c r="B3" s="39" t="s">
        <v>10</v>
      </c>
      <c r="C3" s="37" t="s">
        <v>11</v>
      </c>
      <c r="D3" s="37" t="s">
        <v>12</v>
      </c>
      <c r="E3" s="37" t="s">
        <v>19</v>
      </c>
      <c r="F3" s="37" t="s">
        <v>20</v>
      </c>
      <c r="G3" s="38" t="s">
        <v>21</v>
      </c>
      <c r="I3" s="35" t="s">
        <v>42</v>
      </c>
      <c r="J3" s="36" t="s">
        <v>22</v>
      </c>
      <c r="K3" s="36" t="s">
        <v>23</v>
      </c>
      <c r="L3" s="37" t="s">
        <v>24</v>
      </c>
      <c r="M3" s="37" t="s">
        <v>25</v>
      </c>
      <c r="N3" s="37" t="s">
        <v>26</v>
      </c>
      <c r="O3" s="37" t="s">
        <v>19</v>
      </c>
      <c r="P3" s="37" t="s">
        <v>20</v>
      </c>
      <c r="Q3" s="38" t="s">
        <v>21</v>
      </c>
    </row>
    <row r="4" spans="2:17" x14ac:dyDescent="0.2">
      <c r="B4" s="31" t="s">
        <v>55</v>
      </c>
      <c r="C4" s="32">
        <v>258</v>
      </c>
      <c r="D4" s="32">
        <v>0</v>
      </c>
      <c r="E4" s="33">
        <f>D4/$D$31</f>
        <v>0</v>
      </c>
      <c r="F4" s="33">
        <f>C4/$C$31</f>
        <v>2.257156630047654E-4</v>
      </c>
      <c r="G4" s="69">
        <f>E4-F4</f>
        <v>-2.257156630047654E-4</v>
      </c>
      <c r="H4" s="19"/>
      <c r="I4" s="31" t="str">
        <f>IF(C4&gt;=C$33, C4, "")</f>
        <v/>
      </c>
      <c r="J4" s="34" t="str">
        <f t="shared" ref="J4:J30" si="0">IF(I4&lt;&gt;"", I4/$I$33, "")</f>
        <v/>
      </c>
      <c r="K4" s="32" t="str">
        <f>IF(J4&lt;&gt;"", _xlfn.FLOOR.MATH(J4), "")</f>
        <v/>
      </c>
      <c r="L4" s="34" t="str">
        <f>IF(J4&lt;&gt;"", J4-K4, "")</f>
        <v/>
      </c>
      <c r="M4" s="32" t="str">
        <f t="shared" ref="M4:M30" si="1">IF(L4&lt;&gt;"", IF(RANK(L4,$L$4:$L$30)&lt;=($D$31-$K$31), RANK(L4,$L$4:$L$30), ""), "")</f>
        <v/>
      </c>
      <c r="N4" s="85" t="str">
        <f>IF(M4&lt;&gt;"", K4+1, K4)</f>
        <v/>
      </c>
      <c r="O4" s="33" t="str">
        <f t="shared" ref="O4:O30" si="2">IF(N4&lt;&gt;"", N4/$N$31, "")</f>
        <v/>
      </c>
      <c r="P4" s="33" t="str">
        <f t="shared" ref="P4:P30" si="3">IF(I4&lt;&gt;"", I4/$I$31, "")</f>
        <v/>
      </c>
      <c r="Q4" s="69" t="str">
        <f>IF(P4&lt;&gt;"", O4-P4, "")</f>
        <v/>
      </c>
    </row>
    <row r="5" spans="2:17" x14ac:dyDescent="0.2">
      <c r="B5" s="48" t="s">
        <v>57</v>
      </c>
      <c r="C5" s="49">
        <v>5727</v>
      </c>
      <c r="D5" s="53">
        <v>1</v>
      </c>
      <c r="E5" s="50">
        <f t="shared" ref="E5:E30" si="4">D5/$D$31</f>
        <v>1.9607843137254902E-2</v>
      </c>
      <c r="F5" s="50">
        <f t="shared" ref="F5:F30" si="5">C5/$C$31</f>
        <v>5.010362798559269E-3</v>
      </c>
      <c r="G5" s="51">
        <f t="shared" ref="G5:G30" si="6">E5-F5</f>
        <v>1.4597480338695634E-2</v>
      </c>
      <c r="H5" s="19"/>
      <c r="I5" s="31" t="str">
        <f t="shared" ref="I5:I29" si="7">IF(C5&gt;=C$33, C5, "")</f>
        <v/>
      </c>
      <c r="J5" s="22" t="str">
        <f t="shared" si="0"/>
        <v/>
      </c>
      <c r="K5" s="20" t="str">
        <f t="shared" ref="K5:K30" si="8">IF(J5&lt;&gt;"", _xlfn.FLOOR.MATH(J5), "")</f>
        <v/>
      </c>
      <c r="L5" s="22" t="str">
        <f t="shared" ref="L5:L30" si="9">IF(J5&lt;&gt;"", J5-K5, "")</f>
        <v/>
      </c>
      <c r="M5" s="20" t="str">
        <f t="shared" si="1"/>
        <v/>
      </c>
      <c r="N5" s="87" t="str">
        <f t="shared" ref="N5:N30" si="10">IF(M5&lt;&gt;"", K5+1, K5)</f>
        <v/>
      </c>
      <c r="O5" s="21" t="str">
        <f t="shared" si="2"/>
        <v/>
      </c>
      <c r="P5" s="21" t="str">
        <f t="shared" si="3"/>
        <v/>
      </c>
      <c r="Q5" s="70" t="str">
        <f t="shared" ref="Q5:Q30" si="11">IF(P5&lt;&gt;"", O5-P5, "")</f>
        <v/>
      </c>
    </row>
    <row r="6" spans="2:17" x14ac:dyDescent="0.2">
      <c r="B6" s="23" t="s">
        <v>59</v>
      </c>
      <c r="C6" s="20">
        <v>258</v>
      </c>
      <c r="D6" s="20">
        <v>0</v>
      </c>
      <c r="E6" s="21">
        <f t="shared" si="4"/>
        <v>0</v>
      </c>
      <c r="F6" s="21">
        <f t="shared" si="5"/>
        <v>2.257156630047654E-4</v>
      </c>
      <c r="G6" s="70">
        <f t="shared" si="6"/>
        <v>-2.257156630047654E-4</v>
      </c>
      <c r="H6" s="19"/>
      <c r="I6" s="31" t="str">
        <f t="shared" si="7"/>
        <v/>
      </c>
      <c r="J6" s="22" t="str">
        <f t="shared" si="0"/>
        <v/>
      </c>
      <c r="K6" s="20" t="str">
        <f t="shared" si="8"/>
        <v/>
      </c>
      <c r="L6" s="22" t="str">
        <f t="shared" si="9"/>
        <v/>
      </c>
      <c r="M6" s="20" t="str">
        <f t="shared" si="1"/>
        <v/>
      </c>
      <c r="N6" s="86" t="str">
        <f t="shared" si="10"/>
        <v/>
      </c>
      <c r="O6" s="21" t="str">
        <f t="shared" si="2"/>
        <v/>
      </c>
      <c r="P6" s="21" t="str">
        <f t="shared" si="3"/>
        <v/>
      </c>
      <c r="Q6" s="70" t="str">
        <f t="shared" si="11"/>
        <v/>
      </c>
    </row>
    <row r="7" spans="2:17" x14ac:dyDescent="0.2">
      <c r="B7" s="23" t="s">
        <v>60</v>
      </c>
      <c r="C7" s="20">
        <v>5401</v>
      </c>
      <c r="D7" s="20">
        <v>0</v>
      </c>
      <c r="E7" s="21">
        <f t="shared" si="4"/>
        <v>0</v>
      </c>
      <c r="F7" s="21">
        <f t="shared" si="5"/>
        <v>4.7251561856152631E-3</v>
      </c>
      <c r="G7" s="70">
        <f t="shared" si="6"/>
        <v>-4.7251561856152631E-3</v>
      </c>
      <c r="H7" s="19"/>
      <c r="I7" s="31" t="str">
        <f t="shared" si="7"/>
        <v/>
      </c>
      <c r="J7" s="22" t="str">
        <f t="shared" si="0"/>
        <v/>
      </c>
      <c r="K7" s="20" t="str">
        <f t="shared" si="8"/>
        <v/>
      </c>
      <c r="L7" s="22" t="str">
        <f t="shared" si="9"/>
        <v/>
      </c>
      <c r="M7" s="20" t="str">
        <f t="shared" si="1"/>
        <v/>
      </c>
      <c r="N7" s="86" t="str">
        <f t="shared" si="10"/>
        <v/>
      </c>
      <c r="O7" s="21" t="str">
        <f t="shared" si="2"/>
        <v/>
      </c>
      <c r="P7" s="21" t="str">
        <f t="shared" si="3"/>
        <v/>
      </c>
      <c r="Q7" s="70" t="str">
        <f t="shared" si="11"/>
        <v/>
      </c>
    </row>
    <row r="8" spans="2:17" x14ac:dyDescent="0.2">
      <c r="B8" s="23" t="s">
        <v>65</v>
      </c>
      <c r="C8" s="20">
        <v>4004</v>
      </c>
      <c r="D8" s="20">
        <v>0</v>
      </c>
      <c r="E8" s="21">
        <f t="shared" si="4"/>
        <v>0</v>
      </c>
      <c r="F8" s="21">
        <f t="shared" si="5"/>
        <v>3.5029671111282195E-3</v>
      </c>
      <c r="G8" s="70">
        <f t="shared" si="6"/>
        <v>-3.5029671111282195E-3</v>
      </c>
      <c r="H8" s="19"/>
      <c r="I8" s="31" t="str">
        <f t="shared" si="7"/>
        <v/>
      </c>
      <c r="J8" s="22" t="str">
        <f t="shared" si="0"/>
        <v/>
      </c>
      <c r="K8" s="20" t="str">
        <f t="shared" si="8"/>
        <v/>
      </c>
      <c r="L8" s="22" t="str">
        <f t="shared" si="9"/>
        <v/>
      </c>
      <c r="M8" s="20" t="str">
        <f t="shared" si="1"/>
        <v/>
      </c>
      <c r="N8" s="86" t="str">
        <f t="shared" si="10"/>
        <v/>
      </c>
      <c r="O8" s="21" t="str">
        <f t="shared" si="2"/>
        <v/>
      </c>
      <c r="P8" s="21" t="str">
        <f t="shared" si="3"/>
        <v/>
      </c>
      <c r="Q8" s="70" t="str">
        <f t="shared" si="11"/>
        <v/>
      </c>
    </row>
    <row r="9" spans="2:17" x14ac:dyDescent="0.2">
      <c r="B9" s="23" t="s">
        <v>66</v>
      </c>
      <c r="C9" s="20">
        <v>163</v>
      </c>
      <c r="D9" s="20">
        <v>0</v>
      </c>
      <c r="E9" s="21">
        <f t="shared" si="4"/>
        <v>0</v>
      </c>
      <c r="F9" s="21">
        <f t="shared" si="5"/>
        <v>1.4260330647200296E-4</v>
      </c>
      <c r="G9" s="70">
        <f t="shared" si="6"/>
        <v>-1.4260330647200296E-4</v>
      </c>
      <c r="H9" s="19"/>
      <c r="I9" s="31" t="str">
        <f t="shared" si="7"/>
        <v/>
      </c>
      <c r="J9" s="22" t="str">
        <f t="shared" si="0"/>
        <v/>
      </c>
      <c r="K9" s="20" t="str">
        <f t="shared" si="8"/>
        <v/>
      </c>
      <c r="L9" s="22" t="str">
        <f t="shared" si="9"/>
        <v/>
      </c>
      <c r="M9" s="20" t="str">
        <f t="shared" si="1"/>
        <v/>
      </c>
      <c r="N9" s="86" t="str">
        <f t="shared" si="10"/>
        <v/>
      </c>
      <c r="O9" s="21" t="str">
        <f t="shared" si="2"/>
        <v/>
      </c>
      <c r="P9" s="21" t="str">
        <f t="shared" si="3"/>
        <v/>
      </c>
      <c r="Q9" s="70" t="str">
        <f t="shared" si="11"/>
        <v/>
      </c>
    </row>
    <row r="10" spans="2:17" x14ac:dyDescent="0.2">
      <c r="B10" s="48" t="s">
        <v>67</v>
      </c>
      <c r="C10" s="49">
        <v>584609</v>
      </c>
      <c r="D10" s="49">
        <v>27</v>
      </c>
      <c r="E10" s="50">
        <f t="shared" si="4"/>
        <v>0.52941176470588236</v>
      </c>
      <c r="F10" s="50">
        <f t="shared" si="5"/>
        <v>0.5114550698974919</v>
      </c>
      <c r="G10" s="51">
        <f t="shared" si="6"/>
        <v>1.7956694808390461E-2</v>
      </c>
      <c r="H10" s="19"/>
      <c r="I10" s="71">
        <f t="shared" si="7"/>
        <v>584609</v>
      </c>
      <c r="J10" s="52">
        <f t="shared" si="0"/>
        <v>27.83719822865578</v>
      </c>
      <c r="K10" s="49">
        <f t="shared" si="8"/>
        <v>27</v>
      </c>
      <c r="L10" s="52">
        <f t="shared" si="9"/>
        <v>0.83719822865577953</v>
      </c>
      <c r="M10" s="49">
        <f t="shared" si="1"/>
        <v>1</v>
      </c>
      <c r="N10" s="49">
        <f t="shared" si="10"/>
        <v>28</v>
      </c>
      <c r="O10" s="50">
        <f t="shared" si="2"/>
        <v>0.5490196078431373</v>
      </c>
      <c r="P10" s="50">
        <f t="shared" si="3"/>
        <v>0.5353380883614749</v>
      </c>
      <c r="Q10" s="51">
        <f t="shared" si="11"/>
        <v>1.3681519481662408E-2</v>
      </c>
    </row>
    <row r="11" spans="2:17" x14ac:dyDescent="0.2">
      <c r="B11" s="23" t="s">
        <v>69</v>
      </c>
      <c r="C11" s="20">
        <v>3542</v>
      </c>
      <c r="D11" s="20">
        <v>0</v>
      </c>
      <c r="E11" s="21">
        <f t="shared" si="4"/>
        <v>0</v>
      </c>
      <c r="F11" s="21">
        <f t="shared" si="5"/>
        <v>3.0987785983057326E-3</v>
      </c>
      <c r="G11" s="70">
        <f t="shared" si="6"/>
        <v>-3.0987785983057326E-3</v>
      </c>
      <c r="H11" s="19"/>
      <c r="I11" s="31" t="str">
        <f t="shared" si="7"/>
        <v/>
      </c>
      <c r="J11" s="22" t="str">
        <f t="shared" si="0"/>
        <v/>
      </c>
      <c r="K11" s="20" t="str">
        <f t="shared" si="8"/>
        <v/>
      </c>
      <c r="L11" s="22" t="str">
        <f t="shared" si="9"/>
        <v/>
      </c>
      <c r="M11" s="20" t="str">
        <f t="shared" si="1"/>
        <v/>
      </c>
      <c r="N11" s="86" t="str">
        <f t="shared" si="10"/>
        <v/>
      </c>
      <c r="O11" s="21" t="str">
        <f t="shared" si="2"/>
        <v/>
      </c>
      <c r="P11" s="21" t="str">
        <f t="shared" si="3"/>
        <v/>
      </c>
      <c r="Q11" s="70" t="str">
        <f t="shared" si="11"/>
        <v/>
      </c>
    </row>
    <row r="12" spans="2:17" x14ac:dyDescent="0.2">
      <c r="B12" s="23" t="s">
        <v>71</v>
      </c>
      <c r="C12" s="20">
        <v>4918</v>
      </c>
      <c r="D12" s="20">
        <v>0</v>
      </c>
      <c r="E12" s="21">
        <f t="shared" si="4"/>
        <v>0</v>
      </c>
      <c r="F12" s="21">
        <f t="shared" si="5"/>
        <v>4.3025954676644811E-3</v>
      </c>
      <c r="G12" s="70">
        <f t="shared" si="6"/>
        <v>-4.3025954676644811E-3</v>
      </c>
      <c r="H12" s="19"/>
      <c r="I12" s="31" t="str">
        <f t="shared" si="7"/>
        <v/>
      </c>
      <c r="J12" s="22" t="str">
        <f t="shared" si="0"/>
        <v/>
      </c>
      <c r="K12" s="20" t="str">
        <f t="shared" si="8"/>
        <v/>
      </c>
      <c r="L12" s="22" t="str">
        <f t="shared" si="9"/>
        <v/>
      </c>
      <c r="M12" s="20" t="str">
        <f t="shared" si="1"/>
        <v/>
      </c>
      <c r="N12" s="86" t="str">
        <f t="shared" si="10"/>
        <v/>
      </c>
      <c r="O12" s="21" t="str">
        <f t="shared" si="2"/>
        <v/>
      </c>
      <c r="P12" s="21" t="str">
        <f t="shared" si="3"/>
        <v/>
      </c>
      <c r="Q12" s="70" t="str">
        <f t="shared" si="11"/>
        <v/>
      </c>
    </row>
    <row r="13" spans="2:17" x14ac:dyDescent="0.2">
      <c r="B13" s="23" t="s">
        <v>76</v>
      </c>
      <c r="C13" s="20">
        <v>1529</v>
      </c>
      <c r="D13" s="20">
        <v>0</v>
      </c>
      <c r="E13" s="21">
        <f t="shared" si="4"/>
        <v>0</v>
      </c>
      <c r="F13" s="21">
        <f t="shared" si="5"/>
        <v>1.3376715067220399E-3</v>
      </c>
      <c r="G13" s="70">
        <f t="shared" si="6"/>
        <v>-1.3376715067220399E-3</v>
      </c>
      <c r="H13" s="19"/>
      <c r="I13" s="31" t="str">
        <f t="shared" si="7"/>
        <v/>
      </c>
      <c r="J13" s="22" t="str">
        <f t="shared" si="0"/>
        <v/>
      </c>
      <c r="K13" s="20" t="str">
        <f t="shared" si="8"/>
        <v/>
      </c>
      <c r="L13" s="22" t="str">
        <f t="shared" si="9"/>
        <v/>
      </c>
      <c r="M13" s="20" t="str">
        <f t="shared" si="1"/>
        <v/>
      </c>
      <c r="N13" s="86" t="str">
        <f t="shared" si="10"/>
        <v/>
      </c>
      <c r="O13" s="21" t="str">
        <f t="shared" si="2"/>
        <v/>
      </c>
      <c r="P13" s="21" t="str">
        <f t="shared" si="3"/>
        <v/>
      </c>
      <c r="Q13" s="70" t="str">
        <f t="shared" si="11"/>
        <v/>
      </c>
    </row>
    <row r="14" spans="2:17" x14ac:dyDescent="0.2">
      <c r="B14" s="23" t="s">
        <v>81</v>
      </c>
      <c r="C14" s="20">
        <v>1064</v>
      </c>
      <c r="D14" s="20">
        <v>0</v>
      </c>
      <c r="E14" s="21">
        <f t="shared" si="4"/>
        <v>0</v>
      </c>
      <c r="F14" s="21">
        <f t="shared" si="5"/>
        <v>9.3085839316693945E-4</v>
      </c>
      <c r="G14" s="70">
        <f t="shared" si="6"/>
        <v>-9.3085839316693945E-4</v>
      </c>
      <c r="H14" s="19"/>
      <c r="I14" s="31" t="str">
        <f t="shared" si="7"/>
        <v/>
      </c>
      <c r="J14" s="22" t="str">
        <f t="shared" si="0"/>
        <v/>
      </c>
      <c r="K14" s="20" t="str">
        <f t="shared" si="8"/>
        <v/>
      </c>
      <c r="L14" s="22" t="str">
        <f t="shared" si="9"/>
        <v/>
      </c>
      <c r="M14" s="20" t="str">
        <f t="shared" si="1"/>
        <v/>
      </c>
      <c r="N14" s="86" t="str">
        <f t="shared" si="10"/>
        <v/>
      </c>
      <c r="O14" s="21" t="str">
        <f t="shared" si="2"/>
        <v/>
      </c>
      <c r="P14" s="21" t="str">
        <f t="shared" si="3"/>
        <v/>
      </c>
      <c r="Q14" s="70" t="str">
        <f t="shared" si="11"/>
        <v/>
      </c>
    </row>
    <row r="15" spans="2:17" x14ac:dyDescent="0.2">
      <c r="B15" s="23" t="s">
        <v>82</v>
      </c>
      <c r="C15" s="20">
        <v>2147</v>
      </c>
      <c r="D15" s="20">
        <v>0</v>
      </c>
      <c r="E15" s="21">
        <f t="shared" si="4"/>
        <v>0</v>
      </c>
      <c r="F15" s="21">
        <f t="shared" si="5"/>
        <v>1.8783392576404315E-3</v>
      </c>
      <c r="G15" s="70">
        <f t="shared" si="6"/>
        <v>-1.8783392576404315E-3</v>
      </c>
      <c r="H15" s="19"/>
      <c r="I15" s="31" t="str">
        <f t="shared" si="7"/>
        <v/>
      </c>
      <c r="J15" s="22" t="str">
        <f t="shared" si="0"/>
        <v/>
      </c>
      <c r="K15" s="20" t="str">
        <f t="shared" si="8"/>
        <v/>
      </c>
      <c r="L15" s="22" t="str">
        <f t="shared" si="9"/>
        <v/>
      </c>
      <c r="M15" s="20" t="str">
        <f t="shared" si="1"/>
        <v/>
      </c>
      <c r="N15" s="86" t="str">
        <f t="shared" si="10"/>
        <v/>
      </c>
      <c r="O15" s="21" t="str">
        <f t="shared" si="2"/>
        <v/>
      </c>
      <c r="P15" s="21" t="str">
        <f t="shared" si="3"/>
        <v/>
      </c>
      <c r="Q15" s="70" t="str">
        <f t="shared" si="11"/>
        <v/>
      </c>
    </row>
    <row r="16" spans="2:17" x14ac:dyDescent="0.2">
      <c r="B16" s="23" t="s">
        <v>83</v>
      </c>
      <c r="C16" s="20">
        <v>1075</v>
      </c>
      <c r="D16" s="20">
        <v>0</v>
      </c>
      <c r="E16" s="21">
        <f t="shared" si="4"/>
        <v>0</v>
      </c>
      <c r="F16" s="21">
        <f t="shared" si="5"/>
        <v>9.4048192918652249E-4</v>
      </c>
      <c r="G16" s="70">
        <f t="shared" si="6"/>
        <v>-9.4048192918652249E-4</v>
      </c>
      <c r="H16" s="19"/>
      <c r="I16" s="31" t="str">
        <f t="shared" si="7"/>
        <v/>
      </c>
      <c r="J16" s="22" t="str">
        <f t="shared" si="0"/>
        <v/>
      </c>
      <c r="K16" s="20" t="str">
        <f t="shared" si="8"/>
        <v/>
      </c>
      <c r="L16" s="22" t="str">
        <f t="shared" si="9"/>
        <v/>
      </c>
      <c r="M16" s="20" t="str">
        <f t="shared" si="1"/>
        <v/>
      </c>
      <c r="N16" s="86" t="str">
        <f t="shared" si="10"/>
        <v/>
      </c>
      <c r="O16" s="21" t="str">
        <f t="shared" si="2"/>
        <v/>
      </c>
      <c r="P16" s="21" t="str">
        <f t="shared" si="3"/>
        <v/>
      </c>
      <c r="Q16" s="70" t="str">
        <f t="shared" si="11"/>
        <v/>
      </c>
    </row>
    <row r="17" spans="2:17" x14ac:dyDescent="0.2">
      <c r="B17" s="48" t="s">
        <v>84</v>
      </c>
      <c r="C17" s="49">
        <v>137408</v>
      </c>
      <c r="D17" s="49">
        <v>6</v>
      </c>
      <c r="E17" s="50">
        <f t="shared" si="4"/>
        <v>0.11764705882352941</v>
      </c>
      <c r="F17" s="50">
        <f t="shared" si="5"/>
        <v>0.12021371248898761</v>
      </c>
      <c r="G17" s="51">
        <f t="shared" si="6"/>
        <v>-2.5666536654582045E-3</v>
      </c>
      <c r="H17" s="19"/>
      <c r="I17" s="71">
        <f t="shared" si="7"/>
        <v>137408</v>
      </c>
      <c r="J17" s="52">
        <f t="shared" si="0"/>
        <v>6.5429265273082233</v>
      </c>
      <c r="K17" s="49">
        <f t="shared" si="8"/>
        <v>6</v>
      </c>
      <c r="L17" s="52">
        <f t="shared" si="9"/>
        <v>0.54292652730822333</v>
      </c>
      <c r="M17" s="49" t="str">
        <f t="shared" si="1"/>
        <v/>
      </c>
      <c r="N17" s="49">
        <f t="shared" si="10"/>
        <v>6</v>
      </c>
      <c r="O17" s="50">
        <f t="shared" si="2"/>
        <v>0.11764705882352941</v>
      </c>
      <c r="P17" s="50">
        <f t="shared" si="3"/>
        <v>0.12582723845437471</v>
      </c>
      <c r="Q17" s="51">
        <f t="shared" si="11"/>
        <v>-8.1801796308453023E-3</v>
      </c>
    </row>
    <row r="18" spans="2:17" x14ac:dyDescent="0.2">
      <c r="B18" s="48" t="s">
        <v>86</v>
      </c>
      <c r="C18" s="49">
        <v>158511</v>
      </c>
      <c r="D18" s="49">
        <v>7</v>
      </c>
      <c r="E18" s="50">
        <f t="shared" si="4"/>
        <v>0.13725490196078433</v>
      </c>
      <c r="F18" s="50">
        <f t="shared" si="5"/>
        <v>0.13867602890910219</v>
      </c>
      <c r="G18" s="51">
        <f t="shared" si="6"/>
        <v>-1.4211269483178635E-3</v>
      </c>
      <c r="H18" s="19"/>
      <c r="I18" s="71">
        <f t="shared" si="7"/>
        <v>158511</v>
      </c>
      <c r="J18" s="52">
        <f t="shared" si="0"/>
        <v>7.5477834388838625</v>
      </c>
      <c r="K18" s="49">
        <f t="shared" si="8"/>
        <v>7</v>
      </c>
      <c r="L18" s="52">
        <f t="shared" si="9"/>
        <v>0.54778343888386249</v>
      </c>
      <c r="M18" s="49" t="str">
        <f t="shared" si="1"/>
        <v/>
      </c>
      <c r="N18" s="49">
        <f t="shared" si="10"/>
        <v>7</v>
      </c>
      <c r="O18" s="50">
        <f t="shared" si="2"/>
        <v>0.13725490196078433</v>
      </c>
      <c r="P18" s="50">
        <f t="shared" si="3"/>
        <v>0.14515167526375022</v>
      </c>
      <c r="Q18" s="51">
        <f t="shared" si="11"/>
        <v>-7.8967733029658982E-3</v>
      </c>
    </row>
    <row r="19" spans="2:17" x14ac:dyDescent="0.2">
      <c r="B19" s="23" t="s">
        <v>87</v>
      </c>
      <c r="C19" s="20">
        <v>480</v>
      </c>
      <c r="D19" s="20">
        <v>0</v>
      </c>
      <c r="E19" s="21">
        <f t="shared" si="4"/>
        <v>0</v>
      </c>
      <c r="F19" s="21">
        <f t="shared" si="5"/>
        <v>4.1993611721816821E-4</v>
      </c>
      <c r="G19" s="70">
        <f t="shared" si="6"/>
        <v>-4.1993611721816821E-4</v>
      </c>
      <c r="H19" s="19"/>
      <c r="I19" s="31" t="str">
        <f t="shared" si="7"/>
        <v/>
      </c>
      <c r="J19" s="22" t="str">
        <f t="shared" si="0"/>
        <v/>
      </c>
      <c r="K19" s="20" t="str">
        <f t="shared" si="8"/>
        <v/>
      </c>
      <c r="L19" s="22" t="str">
        <f t="shared" si="9"/>
        <v/>
      </c>
      <c r="M19" s="20" t="str">
        <f t="shared" si="1"/>
        <v/>
      </c>
      <c r="N19" s="86" t="str">
        <f t="shared" si="10"/>
        <v/>
      </c>
      <c r="O19" s="21" t="str">
        <f t="shared" si="2"/>
        <v/>
      </c>
      <c r="P19" s="21" t="str">
        <f t="shared" si="3"/>
        <v/>
      </c>
      <c r="Q19" s="70" t="str">
        <f t="shared" si="11"/>
        <v/>
      </c>
    </row>
    <row r="20" spans="2:17" x14ac:dyDescent="0.2">
      <c r="B20" s="23" t="s">
        <v>89</v>
      </c>
      <c r="C20" s="20">
        <v>501</v>
      </c>
      <c r="D20" s="20">
        <v>0</v>
      </c>
      <c r="E20" s="21">
        <f t="shared" si="4"/>
        <v>0</v>
      </c>
      <c r="F20" s="21">
        <f t="shared" si="5"/>
        <v>4.3830832234646304E-4</v>
      </c>
      <c r="G20" s="70">
        <f t="shared" si="6"/>
        <v>-4.3830832234646304E-4</v>
      </c>
      <c r="H20" s="19"/>
      <c r="I20" s="31" t="str">
        <f t="shared" si="7"/>
        <v/>
      </c>
      <c r="J20" s="22" t="str">
        <f t="shared" si="0"/>
        <v/>
      </c>
      <c r="K20" s="20" t="str">
        <f t="shared" si="8"/>
        <v/>
      </c>
      <c r="L20" s="22" t="str">
        <f t="shared" si="9"/>
        <v/>
      </c>
      <c r="M20" s="20" t="str">
        <f t="shared" si="1"/>
        <v/>
      </c>
      <c r="N20" s="86" t="str">
        <f t="shared" si="10"/>
        <v/>
      </c>
      <c r="O20" s="21" t="str">
        <f t="shared" si="2"/>
        <v/>
      </c>
      <c r="P20" s="21" t="str">
        <f t="shared" si="3"/>
        <v/>
      </c>
      <c r="Q20" s="70" t="str">
        <f t="shared" si="11"/>
        <v/>
      </c>
    </row>
    <row r="21" spans="2:17" x14ac:dyDescent="0.2">
      <c r="B21" s="23" t="s">
        <v>91</v>
      </c>
      <c r="C21" s="20">
        <v>5352</v>
      </c>
      <c r="D21" s="20">
        <v>0</v>
      </c>
      <c r="E21" s="21">
        <f t="shared" si="4"/>
        <v>0</v>
      </c>
      <c r="F21" s="21">
        <f t="shared" si="5"/>
        <v>4.6822877069825752E-3</v>
      </c>
      <c r="G21" s="70">
        <f t="shared" si="6"/>
        <v>-4.6822877069825752E-3</v>
      </c>
      <c r="H21" s="19"/>
      <c r="I21" s="31" t="str">
        <f t="shared" si="7"/>
        <v/>
      </c>
      <c r="J21" s="22" t="str">
        <f t="shared" si="0"/>
        <v/>
      </c>
      <c r="K21" s="20" t="str">
        <f t="shared" si="8"/>
        <v/>
      </c>
      <c r="L21" s="22" t="str">
        <f t="shared" si="9"/>
        <v/>
      </c>
      <c r="M21" s="20" t="str">
        <f t="shared" si="1"/>
        <v/>
      </c>
      <c r="N21" s="86" t="str">
        <f t="shared" si="10"/>
        <v/>
      </c>
      <c r="O21" s="21" t="str">
        <f t="shared" si="2"/>
        <v/>
      </c>
      <c r="P21" s="21" t="str">
        <f t="shared" si="3"/>
        <v/>
      </c>
      <c r="Q21" s="70" t="str">
        <f t="shared" si="11"/>
        <v/>
      </c>
    </row>
    <row r="22" spans="2:17" x14ac:dyDescent="0.2">
      <c r="B22" s="23" t="s">
        <v>96</v>
      </c>
      <c r="C22" s="20">
        <v>443</v>
      </c>
      <c r="D22" s="20">
        <v>0</v>
      </c>
      <c r="E22" s="21">
        <f t="shared" si="4"/>
        <v>0</v>
      </c>
      <c r="F22" s="21">
        <f t="shared" si="5"/>
        <v>3.875660415159344E-4</v>
      </c>
      <c r="G22" s="70">
        <f t="shared" si="6"/>
        <v>-3.875660415159344E-4</v>
      </c>
      <c r="H22" s="19"/>
      <c r="I22" s="31" t="str">
        <f t="shared" si="7"/>
        <v/>
      </c>
      <c r="J22" s="22" t="str">
        <f t="shared" si="0"/>
        <v/>
      </c>
      <c r="K22" s="20" t="str">
        <f t="shared" si="8"/>
        <v/>
      </c>
      <c r="L22" s="22" t="str">
        <f t="shared" si="9"/>
        <v/>
      </c>
      <c r="M22" s="20" t="str">
        <f t="shared" si="1"/>
        <v/>
      </c>
      <c r="N22" s="86" t="str">
        <f t="shared" si="10"/>
        <v/>
      </c>
      <c r="O22" s="21" t="str">
        <f t="shared" si="2"/>
        <v/>
      </c>
      <c r="P22" s="21" t="str">
        <f t="shared" si="3"/>
        <v/>
      </c>
      <c r="Q22" s="70" t="str">
        <f t="shared" si="11"/>
        <v/>
      </c>
    </row>
    <row r="23" spans="2:17" x14ac:dyDescent="0.2">
      <c r="B23" s="23" t="s">
        <v>100</v>
      </c>
      <c r="C23" s="20">
        <v>1811</v>
      </c>
      <c r="D23" s="20">
        <v>0</v>
      </c>
      <c r="E23" s="21">
        <f t="shared" si="4"/>
        <v>0</v>
      </c>
      <c r="F23" s="21">
        <f t="shared" si="5"/>
        <v>1.5843839755877137E-3</v>
      </c>
      <c r="G23" s="70">
        <f t="shared" si="6"/>
        <v>-1.5843839755877137E-3</v>
      </c>
      <c r="H23" s="19"/>
      <c r="I23" s="31" t="str">
        <f t="shared" si="7"/>
        <v/>
      </c>
      <c r="J23" s="22" t="str">
        <f t="shared" si="0"/>
        <v/>
      </c>
      <c r="K23" s="20" t="str">
        <f t="shared" si="8"/>
        <v/>
      </c>
      <c r="L23" s="22" t="str">
        <f t="shared" si="9"/>
        <v/>
      </c>
      <c r="M23" s="20" t="str">
        <f t="shared" si="1"/>
        <v/>
      </c>
      <c r="N23" s="86" t="str">
        <f t="shared" si="10"/>
        <v/>
      </c>
      <c r="O23" s="21" t="str">
        <f t="shared" si="2"/>
        <v/>
      </c>
      <c r="P23" s="21" t="str">
        <f t="shared" si="3"/>
        <v/>
      </c>
      <c r="Q23" s="70" t="str">
        <f t="shared" si="11"/>
        <v/>
      </c>
    </row>
    <row r="24" spans="2:17" x14ac:dyDescent="0.2">
      <c r="B24" s="23" t="s">
        <v>101</v>
      </c>
      <c r="C24" s="20">
        <v>2911</v>
      </c>
      <c r="D24" s="20">
        <v>0</v>
      </c>
      <c r="E24" s="21">
        <f t="shared" si="4"/>
        <v>0</v>
      </c>
      <c r="F24" s="21">
        <f t="shared" si="5"/>
        <v>2.5467375775460157E-3</v>
      </c>
      <c r="G24" s="70">
        <f t="shared" si="6"/>
        <v>-2.5467375775460157E-3</v>
      </c>
      <c r="H24" s="19"/>
      <c r="I24" s="31" t="str">
        <f t="shared" si="7"/>
        <v/>
      </c>
      <c r="J24" s="22" t="str">
        <f t="shared" si="0"/>
        <v/>
      </c>
      <c r="K24" s="20" t="str">
        <f t="shared" si="8"/>
        <v/>
      </c>
      <c r="L24" s="22" t="str">
        <f t="shared" si="9"/>
        <v/>
      </c>
      <c r="M24" s="20" t="str">
        <f t="shared" si="1"/>
        <v/>
      </c>
      <c r="N24" s="86" t="str">
        <f t="shared" si="10"/>
        <v/>
      </c>
      <c r="O24" s="21" t="str">
        <f t="shared" si="2"/>
        <v/>
      </c>
      <c r="P24" s="21" t="str">
        <f t="shared" si="3"/>
        <v/>
      </c>
      <c r="Q24" s="70" t="str">
        <f t="shared" si="11"/>
        <v/>
      </c>
    </row>
    <row r="25" spans="2:17" x14ac:dyDescent="0.2">
      <c r="B25" s="23" t="s">
        <v>105</v>
      </c>
      <c r="C25" s="20">
        <v>2189</v>
      </c>
      <c r="D25" s="20">
        <v>0</v>
      </c>
      <c r="E25" s="21">
        <f t="shared" si="4"/>
        <v>0</v>
      </c>
      <c r="F25" s="21">
        <f t="shared" si="5"/>
        <v>1.9150836678970213E-3</v>
      </c>
      <c r="G25" s="70">
        <f t="shared" si="6"/>
        <v>-1.9150836678970213E-3</v>
      </c>
      <c r="H25" s="19"/>
      <c r="I25" s="31" t="str">
        <f t="shared" si="7"/>
        <v/>
      </c>
      <c r="J25" s="22" t="str">
        <f t="shared" si="0"/>
        <v/>
      </c>
      <c r="K25" s="20" t="str">
        <f t="shared" si="8"/>
        <v/>
      </c>
      <c r="L25" s="22" t="str">
        <f t="shared" si="9"/>
        <v/>
      </c>
      <c r="M25" s="20" t="str">
        <f t="shared" si="1"/>
        <v/>
      </c>
      <c r="N25" s="86" t="str">
        <f t="shared" si="10"/>
        <v/>
      </c>
      <c r="O25" s="21" t="str">
        <f t="shared" si="2"/>
        <v/>
      </c>
      <c r="P25" s="21" t="str">
        <f t="shared" si="3"/>
        <v/>
      </c>
      <c r="Q25" s="70" t="str">
        <f t="shared" si="11"/>
        <v/>
      </c>
    </row>
    <row r="26" spans="2:17" x14ac:dyDescent="0.2">
      <c r="B26" s="23" t="s">
        <v>106</v>
      </c>
      <c r="C26" s="20">
        <v>793</v>
      </c>
      <c r="D26" s="20">
        <v>0</v>
      </c>
      <c r="E26" s="21">
        <f t="shared" si="4"/>
        <v>0</v>
      </c>
      <c r="F26" s="21">
        <f t="shared" si="5"/>
        <v>6.9376946032084872E-4</v>
      </c>
      <c r="G26" s="70">
        <f t="shared" si="6"/>
        <v>-6.9376946032084872E-4</v>
      </c>
      <c r="H26" s="19"/>
      <c r="I26" s="31" t="str">
        <f t="shared" si="7"/>
        <v/>
      </c>
      <c r="J26" s="22" t="str">
        <f t="shared" si="0"/>
        <v/>
      </c>
      <c r="K26" s="20" t="str">
        <f t="shared" si="8"/>
        <v/>
      </c>
      <c r="L26" s="22" t="str">
        <f t="shared" si="9"/>
        <v/>
      </c>
      <c r="M26" s="20" t="str">
        <f t="shared" si="1"/>
        <v/>
      </c>
      <c r="N26" s="86" t="str">
        <f t="shared" si="10"/>
        <v/>
      </c>
      <c r="O26" s="21" t="str">
        <f t="shared" si="2"/>
        <v/>
      </c>
      <c r="P26" s="21" t="str">
        <f t="shared" si="3"/>
        <v/>
      </c>
      <c r="Q26" s="70" t="str">
        <f t="shared" si="11"/>
        <v/>
      </c>
    </row>
    <row r="27" spans="2:17" x14ac:dyDescent="0.2">
      <c r="B27" s="48" t="s">
        <v>113</v>
      </c>
      <c r="C27" s="49">
        <v>193995</v>
      </c>
      <c r="D27" s="49">
        <v>9</v>
      </c>
      <c r="E27" s="50">
        <f t="shared" si="4"/>
        <v>0.17647058823529413</v>
      </c>
      <c r="F27" s="50">
        <f t="shared" si="5"/>
        <v>0.16971980637445527</v>
      </c>
      <c r="G27" s="51">
        <f t="shared" si="6"/>
        <v>6.7507818608388559E-3</v>
      </c>
      <c r="H27" s="19"/>
      <c r="I27" s="71">
        <f t="shared" si="7"/>
        <v>193995</v>
      </c>
      <c r="J27" s="52">
        <f t="shared" si="0"/>
        <v>9.2374172658444831</v>
      </c>
      <c r="K27" s="49">
        <f t="shared" si="8"/>
        <v>9</v>
      </c>
      <c r="L27" s="52">
        <f t="shared" si="9"/>
        <v>0.23741726584448308</v>
      </c>
      <c r="M27" s="49" t="str">
        <f t="shared" si="1"/>
        <v/>
      </c>
      <c r="N27" s="49">
        <f t="shared" si="10"/>
        <v>9</v>
      </c>
      <c r="O27" s="50">
        <f t="shared" si="2"/>
        <v>0.17647058823529413</v>
      </c>
      <c r="P27" s="50">
        <f t="shared" si="3"/>
        <v>0.17764507979125249</v>
      </c>
      <c r="Q27" s="51">
        <f t="shared" si="11"/>
        <v>-1.1744915559583624E-3</v>
      </c>
    </row>
    <row r="28" spans="2:17" x14ac:dyDescent="0.2">
      <c r="B28" s="23" t="s">
        <v>114</v>
      </c>
      <c r="C28" s="20">
        <v>5512</v>
      </c>
      <c r="D28" s="20">
        <v>0</v>
      </c>
      <c r="E28" s="21">
        <f t="shared" si="4"/>
        <v>0</v>
      </c>
      <c r="F28" s="21">
        <f t="shared" si="5"/>
        <v>4.8222664127219646E-3</v>
      </c>
      <c r="G28" s="70">
        <f t="shared" si="6"/>
        <v>-4.8222664127219646E-3</v>
      </c>
      <c r="H28" s="19"/>
      <c r="I28" s="31" t="str">
        <f t="shared" si="7"/>
        <v/>
      </c>
      <c r="J28" s="22" t="str">
        <f t="shared" si="0"/>
        <v/>
      </c>
      <c r="K28" s="20" t="str">
        <f t="shared" si="8"/>
        <v/>
      </c>
      <c r="L28" s="22" t="str">
        <f t="shared" si="9"/>
        <v/>
      </c>
      <c r="M28" s="20" t="str">
        <f t="shared" si="1"/>
        <v/>
      </c>
      <c r="N28" s="86" t="str">
        <f t="shared" si="10"/>
        <v/>
      </c>
      <c r="O28" s="21" t="str">
        <f t="shared" si="2"/>
        <v/>
      </c>
      <c r="P28" s="21" t="str">
        <f t="shared" si="3"/>
        <v/>
      </c>
      <c r="Q28" s="70" t="str">
        <f t="shared" si="11"/>
        <v/>
      </c>
    </row>
    <row r="29" spans="2:17" x14ac:dyDescent="0.2">
      <c r="B29" s="23" t="s">
        <v>115</v>
      </c>
      <c r="C29" s="20">
        <v>916</v>
      </c>
      <c r="D29" s="20">
        <v>0</v>
      </c>
      <c r="E29" s="21">
        <f t="shared" si="4"/>
        <v>0</v>
      </c>
      <c r="F29" s="21">
        <f t="shared" si="5"/>
        <v>8.0137809035800433E-4</v>
      </c>
      <c r="G29" s="70">
        <f t="shared" si="6"/>
        <v>-8.0137809035800433E-4</v>
      </c>
      <c r="H29" s="19"/>
      <c r="I29" s="31" t="str">
        <f t="shared" si="7"/>
        <v/>
      </c>
      <c r="J29" s="22" t="str">
        <f t="shared" si="0"/>
        <v/>
      </c>
      <c r="K29" s="20" t="str">
        <f t="shared" si="8"/>
        <v/>
      </c>
      <c r="L29" s="22" t="str">
        <f t="shared" si="9"/>
        <v/>
      </c>
      <c r="M29" s="20" t="str">
        <f t="shared" si="1"/>
        <v/>
      </c>
      <c r="N29" s="86" t="str">
        <f t="shared" si="10"/>
        <v/>
      </c>
      <c r="O29" s="21" t="str">
        <f t="shared" si="2"/>
        <v/>
      </c>
      <c r="P29" s="21" t="str">
        <f t="shared" si="3"/>
        <v/>
      </c>
      <c r="Q29" s="70" t="str">
        <f t="shared" si="11"/>
        <v/>
      </c>
    </row>
    <row r="30" spans="2:17" ht="17" thickBot="1" x14ac:dyDescent="0.25">
      <c r="B30" s="58" t="s">
        <v>116</v>
      </c>
      <c r="C30" s="59">
        <v>17514</v>
      </c>
      <c r="D30" s="59">
        <v>1</v>
      </c>
      <c r="E30" s="60">
        <f t="shared" si="4"/>
        <v>1.9607843137254902E-2</v>
      </c>
      <c r="F30" s="60">
        <f t="shared" si="5"/>
        <v>1.5322419076997912E-2</v>
      </c>
      <c r="G30" s="61">
        <f t="shared" si="6"/>
        <v>4.2854240602569899E-3</v>
      </c>
      <c r="H30" s="19"/>
      <c r="I30" s="58">
        <f t="shared" ref="I30" si="12">IF(D30&lt;&gt;0, C30, "")</f>
        <v>17514</v>
      </c>
      <c r="J30" s="62">
        <f t="shared" si="0"/>
        <v>0.83396028760535212</v>
      </c>
      <c r="K30" s="59">
        <f t="shared" si="8"/>
        <v>0</v>
      </c>
      <c r="L30" s="62">
        <f t="shared" si="9"/>
        <v>0.83396028760535212</v>
      </c>
      <c r="M30" s="59">
        <f t="shared" si="1"/>
        <v>2</v>
      </c>
      <c r="N30" s="59">
        <f t="shared" si="10"/>
        <v>1</v>
      </c>
      <c r="O30" s="60">
        <f t="shared" si="2"/>
        <v>1.9607843137254902E-2</v>
      </c>
      <c r="P30" s="60">
        <f t="shared" si="3"/>
        <v>1.6037918129147639E-2</v>
      </c>
      <c r="Q30" s="61">
        <f t="shared" si="11"/>
        <v>3.569925008107263E-3</v>
      </c>
    </row>
    <row r="31" spans="2:17" x14ac:dyDescent="0.2">
      <c r="B31" s="40" t="s">
        <v>27</v>
      </c>
      <c r="C31" s="41">
        <f>SUM(C4:C30)</f>
        <v>1143031</v>
      </c>
      <c r="D31" s="41">
        <f>SUM(D4:D30)</f>
        <v>51</v>
      </c>
      <c r="E31" s="42">
        <f>SUM(E4:E30)</f>
        <v>1</v>
      </c>
      <c r="F31" s="42">
        <f>SUM(F4:F30)</f>
        <v>1</v>
      </c>
      <c r="G31" s="55">
        <f>SUM(G4:G30)</f>
        <v>0</v>
      </c>
      <c r="I31" s="40">
        <f>SUM(I4:I30)</f>
        <v>1092037</v>
      </c>
      <c r="J31" s="41"/>
      <c r="K31" s="41">
        <f>SUM(K4:K30)</f>
        <v>49</v>
      </c>
      <c r="L31" s="41"/>
      <c r="M31" s="41"/>
      <c r="N31" s="41">
        <f>SUM(N4:N30)</f>
        <v>51</v>
      </c>
      <c r="O31" s="42">
        <f>SUM(O4:O30)</f>
        <v>1</v>
      </c>
      <c r="P31" s="42">
        <f>SUM(P4:P30)</f>
        <v>1</v>
      </c>
      <c r="Q31" s="55">
        <f>SUM(Q10:Q30)</f>
        <v>1.0755285551056204E-16</v>
      </c>
    </row>
    <row r="32" spans="2:17" x14ac:dyDescent="0.2">
      <c r="B32" s="23" t="s">
        <v>15</v>
      </c>
      <c r="C32" s="20">
        <v>2025070</v>
      </c>
      <c r="D32" s="20"/>
      <c r="E32" s="20"/>
      <c r="F32" s="20"/>
      <c r="G32" s="24"/>
      <c r="I32" s="23"/>
      <c r="J32" s="20"/>
      <c r="K32" s="20"/>
      <c r="L32" s="20"/>
      <c r="M32" s="20"/>
      <c r="N32" s="20"/>
      <c r="O32" s="20"/>
      <c r="P32" s="20"/>
      <c r="Q32" s="24"/>
    </row>
    <row r="33" spans="2:17" x14ac:dyDescent="0.2">
      <c r="B33" s="23" t="s">
        <v>16</v>
      </c>
      <c r="C33" s="20">
        <v>21982</v>
      </c>
      <c r="D33" s="20"/>
      <c r="E33" s="20"/>
      <c r="F33" s="20"/>
      <c r="G33" s="24"/>
      <c r="I33" s="23">
        <f>_xlfn.FLOOR.MATH(I31/(D31+1))+1</f>
        <v>21001</v>
      </c>
      <c r="J33" s="20"/>
      <c r="K33" s="20"/>
      <c r="L33" s="20"/>
      <c r="M33" s="20"/>
      <c r="N33" s="20"/>
      <c r="O33" s="20"/>
      <c r="P33" s="20"/>
      <c r="Q33" s="24"/>
    </row>
    <row r="34" spans="2:17" ht="17" thickBot="1" x14ac:dyDescent="0.25">
      <c r="B34" s="25" t="s">
        <v>17</v>
      </c>
      <c r="C34" s="26">
        <v>51</v>
      </c>
      <c r="D34" s="26"/>
      <c r="E34" s="26"/>
      <c r="F34" s="26"/>
      <c r="G34" s="27"/>
      <c r="I34" s="25">
        <v>51</v>
      </c>
      <c r="J34" s="26"/>
      <c r="K34" s="26"/>
      <c r="L34" s="26"/>
      <c r="M34" s="26"/>
      <c r="N34" s="26"/>
      <c r="O34" s="26"/>
      <c r="P34" s="26"/>
      <c r="Q34" s="27"/>
    </row>
    <row r="36" spans="2:17" x14ac:dyDescent="0.2">
      <c r="C36" s="54" t="s">
        <v>32</v>
      </c>
      <c r="F36" s="77" t="s">
        <v>28</v>
      </c>
      <c r="G36" s="78" cm="1">
        <f t="array" ref="G36">SUM(IF(G4:G30&lt;&gt;"", ABS(G4:G30), 0))/COUNT(G4:G30)</f>
        <v>3.228917116161625E-3</v>
      </c>
      <c r="J36" s="19">
        <f>SUMIF(N4:N30, "&lt;&gt;0", I4:I30)/C31</f>
        <v>0.95538703674703485</v>
      </c>
      <c r="K36" t="s">
        <v>29</v>
      </c>
      <c r="P36" s="77" t="s">
        <v>28</v>
      </c>
      <c r="Q36" s="78" cm="1">
        <f t="array" ref="Q36">SUM(IF(Q4:Q30&lt;&gt;"", ABS(Q4:Q30), 0))/COUNT(Q4:Q30)</f>
        <v>6.9005777959078472E-3</v>
      </c>
    </row>
    <row r="37" spans="2:17" x14ac:dyDescent="0.2">
      <c r="C37" s="19">
        <f>C31/C32</f>
        <v>0.56444024157189632</v>
      </c>
      <c r="D37" t="s">
        <v>34</v>
      </c>
      <c r="J37" s="54" t="s">
        <v>33</v>
      </c>
    </row>
  </sheetData>
  <mergeCells count="1">
    <mergeCell ref="I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C312-2C6F-BF42-AA81-09C16E93867B}">
  <dimension ref="B1:Q38"/>
  <sheetViews>
    <sheetView zoomScale="101" workbookViewId="0">
      <selection activeCell="B1" sqref="B1"/>
    </sheetView>
  </sheetViews>
  <sheetFormatPr baseColWidth="10" defaultColWidth="11" defaultRowHeight="16" x14ac:dyDescent="0.2"/>
  <cols>
    <col min="2" max="2" width="53.5" customWidth="1"/>
    <col min="4" max="8" width="14.83203125" customWidth="1"/>
    <col min="9" max="9" width="13.6640625" customWidth="1"/>
  </cols>
  <sheetData>
    <row r="1" spans="2:17" ht="31" customHeight="1" x14ac:dyDescent="0.25">
      <c r="B1" s="44" t="s">
        <v>50</v>
      </c>
    </row>
    <row r="2" spans="2:17" ht="39" customHeight="1" thickBot="1" x14ac:dyDescent="0.3">
      <c r="B2" s="44" t="s">
        <v>18</v>
      </c>
      <c r="C2" s="44"/>
      <c r="D2" s="44"/>
      <c r="I2" s="108" t="s">
        <v>40</v>
      </c>
      <c r="J2" s="108"/>
      <c r="K2" s="44"/>
      <c r="L2" s="44"/>
      <c r="N2" s="79" t="s">
        <v>41</v>
      </c>
    </row>
    <row r="3" spans="2:17" ht="35" thickBot="1" x14ac:dyDescent="0.25">
      <c r="B3" s="39" t="s">
        <v>10</v>
      </c>
      <c r="C3" s="37" t="s">
        <v>11</v>
      </c>
      <c r="D3" s="37" t="s">
        <v>12</v>
      </c>
      <c r="E3" s="37" t="s">
        <v>19</v>
      </c>
      <c r="F3" s="37" t="s">
        <v>20</v>
      </c>
      <c r="G3" s="38" t="s">
        <v>21</v>
      </c>
      <c r="I3" s="35" t="s">
        <v>42</v>
      </c>
      <c r="J3" s="36" t="s">
        <v>22</v>
      </c>
      <c r="K3" s="36" t="s">
        <v>23</v>
      </c>
      <c r="L3" s="37" t="s">
        <v>24</v>
      </c>
      <c r="M3" s="37" t="s">
        <v>25</v>
      </c>
      <c r="N3" s="37" t="s">
        <v>26</v>
      </c>
      <c r="O3" s="37" t="s">
        <v>19</v>
      </c>
      <c r="P3" s="37" t="s">
        <v>20</v>
      </c>
      <c r="Q3" s="38" t="s">
        <v>21</v>
      </c>
    </row>
    <row r="4" spans="2:17" x14ac:dyDescent="0.2">
      <c r="B4" s="71" t="s">
        <v>57</v>
      </c>
      <c r="C4" s="72">
        <v>15053</v>
      </c>
      <c r="D4" s="73">
        <v>1</v>
      </c>
      <c r="E4" s="74">
        <f>D4/$D$32</f>
        <v>2.6315789473684209E-2</v>
      </c>
      <c r="F4" s="74">
        <f>C4/$C$32</f>
        <v>1.7005081303109106E-2</v>
      </c>
      <c r="G4" s="75">
        <f>E4-F4</f>
        <v>9.3107081705751035E-3</v>
      </c>
      <c r="H4" s="19"/>
      <c r="I4" s="31" t="str">
        <f>IF(C4&gt;=C$34, C4, "")</f>
        <v/>
      </c>
      <c r="J4" s="34" t="str">
        <f t="shared" ref="J4:J31" si="0">IF(I4&lt;&gt;"", I4/$I$34, "")</f>
        <v/>
      </c>
      <c r="K4" s="32" t="str">
        <f>IF(J4&lt;&gt;"", _xlfn.FLOOR.MATH(J4), "")</f>
        <v/>
      </c>
      <c r="L4" s="34" t="str">
        <f>IF(J4&lt;&gt;"", J4-K4, "")</f>
        <v/>
      </c>
      <c r="M4" s="32" t="str">
        <f t="shared" ref="M4:M31" si="1">IF(L4&lt;&gt;"", IF(RANK(L4,$L$4:$L$31)&lt;=($D$32-$K$32), RANK(L4,$L$4:$L$31), ""), "")</f>
        <v/>
      </c>
      <c r="N4" s="98" t="str">
        <f>IF(M4&lt;&gt;"", K4+1, K4)</f>
        <v/>
      </c>
      <c r="O4" s="33" t="str">
        <f t="shared" ref="O4:O31" si="2">IF(N4&lt;&gt;"", N4/$N$32, "")</f>
        <v/>
      </c>
      <c r="P4" s="33" t="str">
        <f t="shared" ref="P4:P31" si="3">IF(I4&lt;&gt;"", I4/$I$32, "")</f>
        <v/>
      </c>
      <c r="Q4" s="45" t="str">
        <f>IF(P4&lt;&gt;"", O4-P4, "")</f>
        <v/>
      </c>
    </row>
    <row r="5" spans="2:17" x14ac:dyDescent="0.2">
      <c r="B5" s="23" t="s">
        <v>59</v>
      </c>
      <c r="C5" s="20">
        <v>510</v>
      </c>
      <c r="D5" s="20">
        <v>0</v>
      </c>
      <c r="E5" s="21">
        <f t="shared" ref="E5:E31" si="4">D5/$D$32</f>
        <v>0</v>
      </c>
      <c r="F5" s="21">
        <f t="shared" ref="F5:F31" si="5">C5/$C$32</f>
        <v>5.761370799565299E-4</v>
      </c>
      <c r="G5" s="46">
        <f t="shared" ref="G5:G31" si="6">E5-F5</f>
        <v>-5.761370799565299E-4</v>
      </c>
      <c r="H5" s="19"/>
      <c r="I5" s="31" t="str">
        <f t="shared" ref="I5:I31" si="7">IF(C5&gt;=C$34, C5, "")</f>
        <v/>
      </c>
      <c r="J5" s="22" t="str">
        <f t="shared" si="0"/>
        <v/>
      </c>
      <c r="K5" s="20" t="str">
        <f t="shared" ref="K5:K31" si="8">IF(J5&lt;&gt;"", _xlfn.FLOOR.MATH(J5), "")</f>
        <v/>
      </c>
      <c r="L5" s="22" t="str">
        <f t="shared" ref="L5:L31" si="9">IF(J5&lt;&gt;"", J5-K5, "")</f>
        <v/>
      </c>
      <c r="M5" s="20" t="str">
        <f t="shared" si="1"/>
        <v/>
      </c>
      <c r="N5" s="86" t="str">
        <f t="shared" ref="N5:N31" si="10">IF(M5&lt;&gt;"", K5+1, K5)</f>
        <v/>
      </c>
      <c r="O5" s="21" t="str">
        <f t="shared" si="2"/>
        <v/>
      </c>
      <c r="P5" s="21" t="str">
        <f t="shared" si="3"/>
        <v/>
      </c>
      <c r="Q5" s="46" t="str">
        <f t="shared" ref="Q5:Q31" si="11">IF(P5&lt;&gt;"", O5-P5, "")</f>
        <v/>
      </c>
    </row>
    <row r="6" spans="2:17" x14ac:dyDescent="0.2">
      <c r="B6" s="23" t="s">
        <v>60</v>
      </c>
      <c r="C6" s="20">
        <v>3941</v>
      </c>
      <c r="D6" s="20">
        <v>0</v>
      </c>
      <c r="E6" s="21">
        <f t="shared" si="4"/>
        <v>0</v>
      </c>
      <c r="F6" s="21">
        <f t="shared" si="5"/>
        <v>4.4520710433503616E-3</v>
      </c>
      <c r="G6" s="46">
        <f t="shared" si="6"/>
        <v>-4.4520710433503616E-3</v>
      </c>
      <c r="H6" s="19"/>
      <c r="I6" s="31" t="str">
        <f t="shared" si="7"/>
        <v/>
      </c>
      <c r="J6" s="22" t="str">
        <f t="shared" si="0"/>
        <v/>
      </c>
      <c r="K6" s="20" t="str">
        <f t="shared" si="8"/>
        <v/>
      </c>
      <c r="L6" s="22" t="str">
        <f t="shared" si="9"/>
        <v/>
      </c>
      <c r="M6" s="20" t="str">
        <f t="shared" si="1"/>
        <v/>
      </c>
      <c r="N6" s="86" t="str">
        <f t="shared" si="10"/>
        <v/>
      </c>
      <c r="O6" s="21" t="str">
        <f t="shared" si="2"/>
        <v/>
      </c>
      <c r="P6" s="21" t="str">
        <f t="shared" si="3"/>
        <v/>
      </c>
      <c r="Q6" s="46" t="str">
        <f t="shared" si="11"/>
        <v/>
      </c>
    </row>
    <row r="7" spans="2:17" x14ac:dyDescent="0.2">
      <c r="B7" s="23" t="s">
        <v>61</v>
      </c>
      <c r="C7" s="20">
        <v>1591</v>
      </c>
      <c r="D7" s="20">
        <v>0</v>
      </c>
      <c r="E7" s="21">
        <f t="shared" si="4"/>
        <v>0</v>
      </c>
      <c r="F7" s="21">
        <f t="shared" si="5"/>
        <v>1.7973217533545863E-3</v>
      </c>
      <c r="G7" s="46">
        <f t="shared" si="6"/>
        <v>-1.7973217533545863E-3</v>
      </c>
      <c r="H7" s="19"/>
      <c r="I7" s="31" t="str">
        <f t="shared" si="7"/>
        <v/>
      </c>
      <c r="J7" s="22" t="str">
        <f t="shared" si="0"/>
        <v/>
      </c>
      <c r="K7" s="20" t="str">
        <f t="shared" si="8"/>
        <v/>
      </c>
      <c r="L7" s="22" t="str">
        <f t="shared" si="9"/>
        <v/>
      </c>
      <c r="M7" s="20" t="str">
        <f t="shared" si="1"/>
        <v/>
      </c>
      <c r="N7" s="86" t="str">
        <f t="shared" si="10"/>
        <v/>
      </c>
      <c r="O7" s="21" t="str">
        <f t="shared" si="2"/>
        <v/>
      </c>
      <c r="P7" s="21" t="str">
        <f t="shared" si="3"/>
        <v/>
      </c>
      <c r="Q7" s="46" t="str">
        <f t="shared" si="11"/>
        <v/>
      </c>
    </row>
    <row r="8" spans="2:17" x14ac:dyDescent="0.2">
      <c r="B8" s="23" t="s">
        <v>64</v>
      </c>
      <c r="C8" s="20">
        <v>2182</v>
      </c>
      <c r="D8" s="20">
        <v>0</v>
      </c>
      <c r="E8" s="21">
        <f t="shared" si="4"/>
        <v>0</v>
      </c>
      <c r="F8" s="21">
        <f t="shared" si="5"/>
        <v>2.4649629577748002E-3</v>
      </c>
      <c r="G8" s="46">
        <f t="shared" si="6"/>
        <v>-2.4649629577748002E-3</v>
      </c>
      <c r="H8" s="19"/>
      <c r="I8" s="31" t="str">
        <f t="shared" si="7"/>
        <v/>
      </c>
      <c r="J8" s="22" t="str">
        <f t="shared" si="0"/>
        <v/>
      </c>
      <c r="K8" s="20" t="str">
        <f t="shared" si="8"/>
        <v/>
      </c>
      <c r="L8" s="22" t="str">
        <f t="shared" si="9"/>
        <v/>
      </c>
      <c r="M8" s="20" t="str">
        <f t="shared" si="1"/>
        <v/>
      </c>
      <c r="N8" s="86" t="str">
        <f t="shared" si="10"/>
        <v/>
      </c>
      <c r="O8" s="21" t="str">
        <f t="shared" si="2"/>
        <v/>
      </c>
      <c r="P8" s="21" t="str">
        <f t="shared" si="3"/>
        <v/>
      </c>
      <c r="Q8" s="46" t="str">
        <f t="shared" si="11"/>
        <v/>
      </c>
    </row>
    <row r="9" spans="2:17" x14ac:dyDescent="0.2">
      <c r="B9" s="23" t="s">
        <v>66</v>
      </c>
      <c r="C9" s="20">
        <v>226</v>
      </c>
      <c r="D9" s="20">
        <v>0</v>
      </c>
      <c r="E9" s="21">
        <f t="shared" si="4"/>
        <v>0</v>
      </c>
      <c r="F9" s="21">
        <f t="shared" si="5"/>
        <v>2.5530780405916812E-4</v>
      </c>
      <c r="G9" s="46">
        <f t="shared" si="6"/>
        <v>-2.5530780405916812E-4</v>
      </c>
      <c r="H9" s="19"/>
      <c r="I9" s="31" t="str">
        <f t="shared" si="7"/>
        <v/>
      </c>
      <c r="J9" s="22" t="str">
        <f t="shared" si="0"/>
        <v/>
      </c>
      <c r="K9" s="20" t="str">
        <f t="shared" si="8"/>
        <v/>
      </c>
      <c r="L9" s="22" t="str">
        <f t="shared" si="9"/>
        <v/>
      </c>
      <c r="M9" s="20" t="str">
        <f t="shared" si="1"/>
        <v/>
      </c>
      <c r="N9" s="86" t="str">
        <f t="shared" si="10"/>
        <v/>
      </c>
      <c r="O9" s="21" t="str">
        <f t="shared" si="2"/>
        <v/>
      </c>
      <c r="P9" s="21" t="str">
        <f t="shared" si="3"/>
        <v/>
      </c>
      <c r="Q9" s="46" t="str">
        <f t="shared" si="11"/>
        <v/>
      </c>
    </row>
    <row r="10" spans="2:17" x14ac:dyDescent="0.2">
      <c r="B10" s="48" t="s">
        <v>67</v>
      </c>
      <c r="C10" s="49">
        <v>510994</v>
      </c>
      <c r="D10" s="49">
        <v>23</v>
      </c>
      <c r="E10" s="50">
        <f t="shared" si="4"/>
        <v>0.60526315789473684</v>
      </c>
      <c r="F10" s="50">
        <f t="shared" si="5"/>
        <v>0.57725998242217069</v>
      </c>
      <c r="G10" s="51">
        <f t="shared" si="6"/>
        <v>2.8003175472566144E-2</v>
      </c>
      <c r="H10" s="19"/>
      <c r="I10" s="71">
        <f t="shared" si="7"/>
        <v>510994</v>
      </c>
      <c r="J10" s="52">
        <f t="shared" si="0"/>
        <v>24.758660787828866</v>
      </c>
      <c r="K10" s="49">
        <f t="shared" si="8"/>
        <v>24</v>
      </c>
      <c r="L10" s="52">
        <f t="shared" si="9"/>
        <v>0.75866078782886603</v>
      </c>
      <c r="M10" s="49">
        <f t="shared" si="1"/>
        <v>1</v>
      </c>
      <c r="N10" s="49">
        <f t="shared" si="10"/>
        <v>25</v>
      </c>
      <c r="O10" s="50">
        <f t="shared" si="2"/>
        <v>0.65789473684210531</v>
      </c>
      <c r="P10" s="50">
        <f t="shared" si="3"/>
        <v>0.63484770930342349</v>
      </c>
      <c r="Q10" s="51">
        <f t="shared" si="11"/>
        <v>2.3047027538681819E-2</v>
      </c>
    </row>
    <row r="11" spans="2:17" x14ac:dyDescent="0.2">
      <c r="B11" s="23" t="s">
        <v>69</v>
      </c>
      <c r="C11" s="20">
        <v>707</v>
      </c>
      <c r="D11" s="20">
        <v>0</v>
      </c>
      <c r="E11" s="21">
        <f t="shared" si="4"/>
        <v>0</v>
      </c>
      <c r="F11" s="21">
        <f t="shared" si="5"/>
        <v>7.986841480966012E-4</v>
      </c>
      <c r="G11" s="46">
        <f t="shared" si="6"/>
        <v>-7.986841480966012E-4</v>
      </c>
      <c r="H11" s="19"/>
      <c r="I11" s="31" t="str">
        <f t="shared" si="7"/>
        <v/>
      </c>
      <c r="J11" s="22" t="str">
        <f t="shared" si="0"/>
        <v/>
      </c>
      <c r="K11" s="20" t="str">
        <f t="shared" si="8"/>
        <v/>
      </c>
      <c r="L11" s="22" t="str">
        <f t="shared" si="9"/>
        <v/>
      </c>
      <c r="M11" s="20" t="str">
        <f t="shared" si="1"/>
        <v/>
      </c>
      <c r="N11" s="86" t="str">
        <f t="shared" si="10"/>
        <v/>
      </c>
      <c r="O11" s="21" t="str">
        <f t="shared" si="2"/>
        <v/>
      </c>
      <c r="P11" s="21" t="str">
        <f t="shared" si="3"/>
        <v/>
      </c>
      <c r="Q11" s="46" t="str">
        <f t="shared" si="11"/>
        <v/>
      </c>
    </row>
    <row r="12" spans="2:17" x14ac:dyDescent="0.2">
      <c r="B12" s="23" t="s">
        <v>71</v>
      </c>
      <c r="C12" s="20">
        <v>1396</v>
      </c>
      <c r="D12" s="20">
        <v>0</v>
      </c>
      <c r="E12" s="21">
        <f t="shared" si="4"/>
        <v>0</v>
      </c>
      <c r="F12" s="21">
        <f t="shared" si="5"/>
        <v>1.5770340463123838E-3</v>
      </c>
      <c r="G12" s="46">
        <f t="shared" si="6"/>
        <v>-1.5770340463123838E-3</v>
      </c>
      <c r="H12" s="19"/>
      <c r="I12" s="31" t="str">
        <f t="shared" si="7"/>
        <v/>
      </c>
      <c r="J12" s="22" t="str">
        <f t="shared" si="0"/>
        <v/>
      </c>
      <c r="K12" s="20" t="str">
        <f t="shared" si="8"/>
        <v/>
      </c>
      <c r="L12" s="22" t="str">
        <f t="shared" si="9"/>
        <v/>
      </c>
      <c r="M12" s="20" t="str">
        <f t="shared" si="1"/>
        <v/>
      </c>
      <c r="N12" s="86" t="str">
        <f t="shared" si="10"/>
        <v/>
      </c>
      <c r="O12" s="21" t="str">
        <f t="shared" si="2"/>
        <v/>
      </c>
      <c r="P12" s="21" t="str">
        <f t="shared" si="3"/>
        <v/>
      </c>
      <c r="Q12" s="46" t="str">
        <f t="shared" si="11"/>
        <v/>
      </c>
    </row>
    <row r="13" spans="2:17" x14ac:dyDescent="0.2">
      <c r="B13" s="23" t="s">
        <v>72</v>
      </c>
      <c r="C13" s="20">
        <v>725</v>
      </c>
      <c r="D13" s="20">
        <v>0</v>
      </c>
      <c r="E13" s="21">
        <f t="shared" si="4"/>
        <v>0</v>
      </c>
      <c r="F13" s="21">
        <f t="shared" si="5"/>
        <v>8.1901839797741992E-4</v>
      </c>
      <c r="G13" s="46">
        <f t="shared" si="6"/>
        <v>-8.1901839797741992E-4</v>
      </c>
      <c r="H13" s="19"/>
      <c r="I13" s="31" t="str">
        <f t="shared" si="7"/>
        <v/>
      </c>
      <c r="J13" s="22" t="str">
        <f t="shared" si="0"/>
        <v/>
      </c>
      <c r="K13" s="20" t="str">
        <f t="shared" si="8"/>
        <v/>
      </c>
      <c r="L13" s="22" t="str">
        <f t="shared" si="9"/>
        <v/>
      </c>
      <c r="M13" s="20" t="str">
        <f t="shared" si="1"/>
        <v/>
      </c>
      <c r="N13" s="86" t="str">
        <f t="shared" si="10"/>
        <v/>
      </c>
      <c r="O13" s="21" t="str">
        <f t="shared" si="2"/>
        <v/>
      </c>
      <c r="P13" s="21" t="str">
        <f t="shared" si="3"/>
        <v/>
      </c>
      <c r="Q13" s="46" t="str">
        <f t="shared" si="11"/>
        <v/>
      </c>
    </row>
    <row r="14" spans="2:17" x14ac:dyDescent="0.2">
      <c r="B14" s="23" t="s">
        <v>73</v>
      </c>
      <c r="C14" s="20">
        <v>413</v>
      </c>
      <c r="D14" s="20">
        <v>0</v>
      </c>
      <c r="E14" s="21">
        <f t="shared" si="4"/>
        <v>0</v>
      </c>
      <c r="F14" s="21">
        <f t="shared" si="5"/>
        <v>4.665580667098958E-4</v>
      </c>
      <c r="G14" s="46">
        <f t="shared" si="6"/>
        <v>-4.665580667098958E-4</v>
      </c>
      <c r="H14" s="19"/>
      <c r="I14" s="31" t="str">
        <f t="shared" si="7"/>
        <v/>
      </c>
      <c r="J14" s="22" t="str">
        <f t="shared" si="0"/>
        <v/>
      </c>
      <c r="K14" s="20" t="str">
        <f t="shared" si="8"/>
        <v/>
      </c>
      <c r="L14" s="22" t="str">
        <f t="shared" si="9"/>
        <v/>
      </c>
      <c r="M14" s="20" t="str">
        <f t="shared" si="1"/>
        <v/>
      </c>
      <c r="N14" s="86" t="str">
        <f t="shared" si="10"/>
        <v/>
      </c>
      <c r="O14" s="21" t="str">
        <f t="shared" si="2"/>
        <v/>
      </c>
      <c r="P14" s="21" t="str">
        <f t="shared" si="3"/>
        <v/>
      </c>
      <c r="Q14" s="46" t="str">
        <f t="shared" si="11"/>
        <v/>
      </c>
    </row>
    <row r="15" spans="2:17" x14ac:dyDescent="0.2">
      <c r="B15" s="23" t="s">
        <v>76</v>
      </c>
      <c r="C15" s="20">
        <v>1740</v>
      </c>
      <c r="D15" s="20">
        <v>0</v>
      </c>
      <c r="E15" s="21">
        <f t="shared" si="4"/>
        <v>0</v>
      </c>
      <c r="F15" s="21">
        <f t="shared" si="5"/>
        <v>1.965644155145808E-3</v>
      </c>
      <c r="G15" s="46">
        <f t="shared" si="6"/>
        <v>-1.965644155145808E-3</v>
      </c>
      <c r="H15" s="19"/>
      <c r="I15" s="31" t="str">
        <f t="shared" si="7"/>
        <v/>
      </c>
      <c r="J15" s="22" t="str">
        <f t="shared" si="0"/>
        <v/>
      </c>
      <c r="K15" s="20" t="str">
        <f t="shared" si="8"/>
        <v/>
      </c>
      <c r="L15" s="22" t="str">
        <f t="shared" si="9"/>
        <v/>
      </c>
      <c r="M15" s="20" t="str">
        <f t="shared" si="1"/>
        <v/>
      </c>
      <c r="N15" s="86" t="str">
        <f t="shared" si="10"/>
        <v/>
      </c>
      <c r="O15" s="21" t="str">
        <f t="shared" si="2"/>
        <v/>
      </c>
      <c r="P15" s="21" t="str">
        <f t="shared" si="3"/>
        <v/>
      </c>
      <c r="Q15" s="46" t="str">
        <f t="shared" si="11"/>
        <v/>
      </c>
    </row>
    <row r="16" spans="2:17" x14ac:dyDescent="0.2">
      <c r="B16" s="23" t="s">
        <v>82</v>
      </c>
      <c r="C16" s="20">
        <v>3892</v>
      </c>
      <c r="D16" s="20">
        <v>0</v>
      </c>
      <c r="E16" s="21">
        <f t="shared" si="4"/>
        <v>0</v>
      </c>
      <c r="F16" s="21">
        <f t="shared" si="5"/>
        <v>4.3967166964525772E-3</v>
      </c>
      <c r="G16" s="46">
        <f t="shared" si="6"/>
        <v>-4.3967166964525772E-3</v>
      </c>
      <c r="H16" s="19"/>
      <c r="I16" s="31" t="str">
        <f t="shared" si="7"/>
        <v/>
      </c>
      <c r="J16" s="22" t="str">
        <f t="shared" si="0"/>
        <v/>
      </c>
      <c r="K16" s="20" t="str">
        <f t="shared" si="8"/>
        <v/>
      </c>
      <c r="L16" s="22" t="str">
        <f t="shared" si="9"/>
        <v/>
      </c>
      <c r="M16" s="20" t="str">
        <f t="shared" si="1"/>
        <v/>
      </c>
      <c r="N16" s="86" t="str">
        <f t="shared" si="10"/>
        <v/>
      </c>
      <c r="O16" s="21" t="str">
        <f t="shared" si="2"/>
        <v/>
      </c>
      <c r="P16" s="21" t="str">
        <f t="shared" si="3"/>
        <v/>
      </c>
      <c r="Q16" s="46" t="str">
        <f t="shared" si="11"/>
        <v/>
      </c>
    </row>
    <row r="17" spans="2:17" x14ac:dyDescent="0.2">
      <c r="B17" s="23" t="s">
        <v>83</v>
      </c>
      <c r="C17" s="20">
        <v>1738</v>
      </c>
      <c r="D17" s="20">
        <v>0</v>
      </c>
      <c r="E17" s="21">
        <f t="shared" si="4"/>
        <v>0</v>
      </c>
      <c r="F17" s="21">
        <f t="shared" si="5"/>
        <v>1.9633847940479393E-3</v>
      </c>
      <c r="G17" s="46">
        <f t="shared" si="6"/>
        <v>-1.9633847940479393E-3</v>
      </c>
      <c r="H17" s="19"/>
      <c r="I17" s="31" t="str">
        <f t="shared" si="7"/>
        <v/>
      </c>
      <c r="J17" s="22" t="str">
        <f t="shared" si="0"/>
        <v/>
      </c>
      <c r="K17" s="20" t="str">
        <f t="shared" si="8"/>
        <v/>
      </c>
      <c r="L17" s="22" t="str">
        <f t="shared" si="9"/>
        <v/>
      </c>
      <c r="M17" s="20" t="str">
        <f t="shared" si="1"/>
        <v/>
      </c>
      <c r="N17" s="86" t="str">
        <f t="shared" si="10"/>
        <v/>
      </c>
      <c r="O17" s="21" t="str">
        <f t="shared" si="2"/>
        <v/>
      </c>
      <c r="P17" s="21" t="str">
        <f t="shared" si="3"/>
        <v/>
      </c>
      <c r="Q17" s="46" t="str">
        <f t="shared" si="11"/>
        <v/>
      </c>
    </row>
    <row r="18" spans="2:17" x14ac:dyDescent="0.2">
      <c r="B18" s="48" t="s">
        <v>84</v>
      </c>
      <c r="C18" s="49">
        <v>117168</v>
      </c>
      <c r="D18" s="49">
        <v>5</v>
      </c>
      <c r="E18" s="50">
        <f t="shared" si="4"/>
        <v>0.13157894736842105</v>
      </c>
      <c r="F18" s="50">
        <f t="shared" si="5"/>
        <v>0.13236241055754253</v>
      </c>
      <c r="G18" s="51">
        <f t="shared" si="6"/>
        <v>-7.834631891214805E-4</v>
      </c>
      <c r="H18" s="19"/>
      <c r="I18" s="71">
        <f t="shared" si="7"/>
        <v>117168</v>
      </c>
      <c r="J18" s="52">
        <f t="shared" si="0"/>
        <v>5.6770192354280731</v>
      </c>
      <c r="K18" s="49">
        <f t="shared" si="8"/>
        <v>5</v>
      </c>
      <c r="L18" s="52">
        <f t="shared" si="9"/>
        <v>0.67701923542807307</v>
      </c>
      <c r="M18" s="49" t="str">
        <f t="shared" si="1"/>
        <v/>
      </c>
      <c r="N18" s="49">
        <f t="shared" si="10"/>
        <v>5</v>
      </c>
      <c r="O18" s="50">
        <f t="shared" si="2"/>
        <v>0.13157894736842105</v>
      </c>
      <c r="P18" s="50">
        <f t="shared" si="3"/>
        <v>0.14556694678149554</v>
      </c>
      <c r="Q18" s="51">
        <f t="shared" si="11"/>
        <v>-1.3987999413074492E-2</v>
      </c>
    </row>
    <row r="19" spans="2:17" x14ac:dyDescent="0.2">
      <c r="B19" s="48" t="s">
        <v>86</v>
      </c>
      <c r="C19" s="49">
        <v>153743</v>
      </c>
      <c r="D19" s="49">
        <v>7</v>
      </c>
      <c r="E19" s="50">
        <f t="shared" si="4"/>
        <v>0.18421052631578946</v>
      </c>
      <c r="F19" s="50">
        <f t="shared" si="5"/>
        <v>0.1736804766348172</v>
      </c>
      <c r="G19" s="51">
        <f t="shared" si="6"/>
        <v>1.0530049680972264E-2</v>
      </c>
      <c r="H19" s="19"/>
      <c r="I19" s="71">
        <f t="shared" si="7"/>
        <v>153743</v>
      </c>
      <c r="J19" s="52">
        <f t="shared" si="0"/>
        <v>7.4491496681040745</v>
      </c>
      <c r="K19" s="49">
        <f t="shared" si="8"/>
        <v>7</v>
      </c>
      <c r="L19" s="52">
        <f t="shared" si="9"/>
        <v>0.44914966810407453</v>
      </c>
      <c r="M19" s="49" t="str">
        <f t="shared" si="1"/>
        <v/>
      </c>
      <c r="N19" s="49">
        <f t="shared" si="10"/>
        <v>7</v>
      </c>
      <c r="O19" s="50">
        <f t="shared" si="2"/>
        <v>0.18421052631578946</v>
      </c>
      <c r="P19" s="50">
        <f t="shared" si="3"/>
        <v>0.19100692253027676</v>
      </c>
      <c r="Q19" s="51">
        <f t="shared" si="11"/>
        <v>-6.7963962144872991E-3</v>
      </c>
    </row>
    <row r="20" spans="2:17" x14ac:dyDescent="0.2">
      <c r="B20" s="23" t="s">
        <v>87</v>
      </c>
      <c r="C20" s="20">
        <v>1053</v>
      </c>
      <c r="D20" s="20">
        <v>0</v>
      </c>
      <c r="E20" s="21">
        <f t="shared" si="4"/>
        <v>0</v>
      </c>
      <c r="F20" s="21">
        <f t="shared" si="5"/>
        <v>1.1895536180278941E-3</v>
      </c>
      <c r="G20" s="46">
        <f t="shared" si="6"/>
        <v>-1.1895536180278941E-3</v>
      </c>
      <c r="H20" s="19"/>
      <c r="I20" s="31" t="str">
        <f t="shared" si="7"/>
        <v/>
      </c>
      <c r="J20" s="22" t="str">
        <f t="shared" si="0"/>
        <v/>
      </c>
      <c r="K20" s="20" t="str">
        <f t="shared" si="8"/>
        <v/>
      </c>
      <c r="L20" s="22" t="str">
        <f t="shared" si="9"/>
        <v/>
      </c>
      <c r="M20" s="20" t="str">
        <f t="shared" si="1"/>
        <v/>
      </c>
      <c r="N20" s="86" t="str">
        <f t="shared" si="10"/>
        <v/>
      </c>
      <c r="O20" s="21" t="str">
        <f t="shared" si="2"/>
        <v/>
      </c>
      <c r="P20" s="21" t="str">
        <f t="shared" si="3"/>
        <v/>
      </c>
      <c r="Q20" s="46" t="str">
        <f t="shared" si="11"/>
        <v/>
      </c>
    </row>
    <row r="21" spans="2:17" x14ac:dyDescent="0.2">
      <c r="B21" s="23" t="s">
        <v>88</v>
      </c>
      <c r="C21" s="20">
        <v>5143</v>
      </c>
      <c r="D21" s="20">
        <v>0</v>
      </c>
      <c r="E21" s="21">
        <f t="shared" si="4"/>
        <v>0</v>
      </c>
      <c r="F21" s="21">
        <f t="shared" si="5"/>
        <v>5.8099470631694768E-3</v>
      </c>
      <c r="G21" s="46">
        <f t="shared" si="6"/>
        <v>-5.8099470631694768E-3</v>
      </c>
      <c r="H21" s="19"/>
      <c r="I21" s="31" t="str">
        <f t="shared" si="7"/>
        <v/>
      </c>
      <c r="J21" s="22" t="str">
        <f t="shared" si="0"/>
        <v/>
      </c>
      <c r="K21" s="20" t="str">
        <f t="shared" si="8"/>
        <v/>
      </c>
      <c r="L21" s="22" t="str">
        <f t="shared" si="9"/>
        <v/>
      </c>
      <c r="M21" s="20" t="str">
        <f t="shared" si="1"/>
        <v/>
      </c>
      <c r="N21" s="86" t="str">
        <f t="shared" si="10"/>
        <v/>
      </c>
      <c r="O21" s="21" t="str">
        <f t="shared" si="2"/>
        <v/>
      </c>
      <c r="P21" s="21" t="str">
        <f t="shared" si="3"/>
        <v/>
      </c>
      <c r="Q21" s="46" t="str">
        <f t="shared" si="11"/>
        <v/>
      </c>
    </row>
    <row r="22" spans="2:17" x14ac:dyDescent="0.2">
      <c r="B22" s="23" t="s">
        <v>89</v>
      </c>
      <c r="C22" s="20">
        <v>500</v>
      </c>
      <c r="D22" s="20">
        <v>0</v>
      </c>
      <c r="E22" s="21">
        <f t="shared" si="4"/>
        <v>0</v>
      </c>
      <c r="F22" s="21">
        <f t="shared" si="5"/>
        <v>5.6484027446718622E-4</v>
      </c>
      <c r="G22" s="46">
        <f t="shared" si="6"/>
        <v>-5.6484027446718622E-4</v>
      </c>
      <c r="H22" s="19"/>
      <c r="I22" s="31" t="str">
        <f t="shared" si="7"/>
        <v/>
      </c>
      <c r="J22" s="22" t="str">
        <f t="shared" si="0"/>
        <v/>
      </c>
      <c r="K22" s="20" t="str">
        <f t="shared" si="8"/>
        <v/>
      </c>
      <c r="L22" s="22" t="str">
        <f t="shared" si="9"/>
        <v/>
      </c>
      <c r="M22" s="20" t="str">
        <f t="shared" si="1"/>
        <v/>
      </c>
      <c r="N22" s="86" t="str">
        <f t="shared" si="10"/>
        <v/>
      </c>
      <c r="O22" s="21" t="str">
        <f t="shared" si="2"/>
        <v/>
      </c>
      <c r="P22" s="21" t="str">
        <f t="shared" si="3"/>
        <v/>
      </c>
      <c r="Q22" s="46" t="str">
        <f t="shared" si="11"/>
        <v/>
      </c>
    </row>
    <row r="23" spans="2:17" x14ac:dyDescent="0.2">
      <c r="B23" s="23" t="s">
        <v>91</v>
      </c>
      <c r="C23" s="20">
        <v>1335</v>
      </c>
      <c r="D23" s="20">
        <v>0</v>
      </c>
      <c r="E23" s="21">
        <f t="shared" si="4"/>
        <v>0</v>
      </c>
      <c r="F23" s="21">
        <f t="shared" si="5"/>
        <v>1.5081235328273871E-3</v>
      </c>
      <c r="G23" s="46">
        <f t="shared" si="6"/>
        <v>-1.5081235328273871E-3</v>
      </c>
      <c r="H23" s="19"/>
      <c r="I23" s="31" t="str">
        <f t="shared" si="7"/>
        <v/>
      </c>
      <c r="J23" s="22" t="str">
        <f t="shared" si="0"/>
        <v/>
      </c>
      <c r="K23" s="20" t="str">
        <f t="shared" si="8"/>
        <v/>
      </c>
      <c r="L23" s="22" t="str">
        <f t="shared" si="9"/>
        <v/>
      </c>
      <c r="M23" s="20" t="str">
        <f t="shared" si="1"/>
        <v/>
      </c>
      <c r="N23" s="86" t="str">
        <f t="shared" si="10"/>
        <v/>
      </c>
      <c r="O23" s="21" t="str">
        <f t="shared" si="2"/>
        <v/>
      </c>
      <c r="P23" s="21" t="str">
        <f t="shared" si="3"/>
        <v/>
      </c>
      <c r="Q23" s="46" t="str">
        <f t="shared" si="11"/>
        <v/>
      </c>
    </row>
    <row r="24" spans="2:17" x14ac:dyDescent="0.2">
      <c r="B24" s="23" t="s">
        <v>100</v>
      </c>
      <c r="C24" s="20">
        <v>1330</v>
      </c>
      <c r="D24" s="20">
        <v>0</v>
      </c>
      <c r="E24" s="21">
        <f t="shared" si="4"/>
        <v>0</v>
      </c>
      <c r="F24" s="21">
        <f t="shared" si="5"/>
        <v>1.5024751300827153E-3</v>
      </c>
      <c r="G24" s="46">
        <f t="shared" si="6"/>
        <v>-1.5024751300827153E-3</v>
      </c>
      <c r="H24" s="19"/>
      <c r="I24" s="31" t="str">
        <f t="shared" si="7"/>
        <v/>
      </c>
      <c r="J24" s="22" t="str">
        <f t="shared" si="0"/>
        <v/>
      </c>
      <c r="K24" s="20" t="str">
        <f t="shared" si="8"/>
        <v/>
      </c>
      <c r="L24" s="22" t="str">
        <f t="shared" si="9"/>
        <v/>
      </c>
      <c r="M24" s="20" t="str">
        <f t="shared" si="1"/>
        <v/>
      </c>
      <c r="N24" s="86" t="str">
        <f t="shared" si="10"/>
        <v/>
      </c>
      <c r="O24" s="21" t="str">
        <f t="shared" si="2"/>
        <v/>
      </c>
      <c r="P24" s="21" t="str">
        <f t="shared" si="3"/>
        <v/>
      </c>
      <c r="Q24" s="46" t="str">
        <f t="shared" si="11"/>
        <v/>
      </c>
    </row>
    <row r="25" spans="2:17" x14ac:dyDescent="0.2">
      <c r="B25" s="23" t="s">
        <v>101</v>
      </c>
      <c r="C25" s="20">
        <v>8040</v>
      </c>
      <c r="D25" s="20">
        <v>0</v>
      </c>
      <c r="E25" s="21">
        <f t="shared" si="4"/>
        <v>0</v>
      </c>
      <c r="F25" s="21">
        <f t="shared" si="5"/>
        <v>9.0826316134323543E-3</v>
      </c>
      <c r="G25" s="46">
        <f t="shared" si="6"/>
        <v>-9.0826316134323543E-3</v>
      </c>
      <c r="H25" s="19"/>
      <c r="I25" s="31" t="str">
        <f t="shared" si="7"/>
        <v/>
      </c>
      <c r="J25" s="22" t="str">
        <f t="shared" si="0"/>
        <v/>
      </c>
      <c r="K25" s="20" t="str">
        <f t="shared" si="8"/>
        <v/>
      </c>
      <c r="L25" s="22" t="str">
        <f t="shared" si="9"/>
        <v/>
      </c>
      <c r="M25" s="20" t="str">
        <f t="shared" si="1"/>
        <v/>
      </c>
      <c r="N25" s="86" t="str">
        <f t="shared" si="10"/>
        <v/>
      </c>
      <c r="O25" s="21" t="str">
        <f t="shared" si="2"/>
        <v/>
      </c>
      <c r="P25" s="21" t="str">
        <f t="shared" si="3"/>
        <v/>
      </c>
      <c r="Q25" s="46" t="str">
        <f t="shared" si="11"/>
        <v/>
      </c>
    </row>
    <row r="26" spans="2:17" x14ac:dyDescent="0.2">
      <c r="B26" s="23" t="s">
        <v>105</v>
      </c>
      <c r="C26" s="20">
        <v>3189</v>
      </c>
      <c r="D26" s="20">
        <v>0</v>
      </c>
      <c r="E26" s="21">
        <f t="shared" si="4"/>
        <v>0</v>
      </c>
      <c r="F26" s="21">
        <f t="shared" si="5"/>
        <v>3.6025512705517133E-3</v>
      </c>
      <c r="G26" s="46">
        <f t="shared" si="6"/>
        <v>-3.6025512705517133E-3</v>
      </c>
      <c r="H26" s="19"/>
      <c r="I26" s="31" t="str">
        <f t="shared" si="7"/>
        <v/>
      </c>
      <c r="J26" s="22" t="str">
        <f t="shared" si="0"/>
        <v/>
      </c>
      <c r="K26" s="20" t="str">
        <f t="shared" si="8"/>
        <v/>
      </c>
      <c r="L26" s="22" t="str">
        <f t="shared" si="9"/>
        <v/>
      </c>
      <c r="M26" s="20" t="str">
        <f t="shared" si="1"/>
        <v/>
      </c>
      <c r="N26" s="86" t="str">
        <f t="shared" si="10"/>
        <v/>
      </c>
      <c r="O26" s="21" t="str">
        <f t="shared" si="2"/>
        <v/>
      </c>
      <c r="P26" s="21" t="str">
        <f t="shared" si="3"/>
        <v/>
      </c>
      <c r="Q26" s="46" t="str">
        <f t="shared" si="11"/>
        <v/>
      </c>
    </row>
    <row r="27" spans="2:17" x14ac:dyDescent="0.2">
      <c r="B27" s="23" t="s">
        <v>107</v>
      </c>
      <c r="C27" s="20">
        <v>485</v>
      </c>
      <c r="D27" s="20">
        <v>0</v>
      </c>
      <c r="E27" s="21">
        <f t="shared" si="4"/>
        <v>0</v>
      </c>
      <c r="F27" s="21">
        <f t="shared" si="5"/>
        <v>5.478950662331706E-4</v>
      </c>
      <c r="G27" s="46">
        <f t="shared" si="6"/>
        <v>-5.478950662331706E-4</v>
      </c>
      <c r="H27" s="19"/>
      <c r="I27" s="31" t="str">
        <f t="shared" si="7"/>
        <v/>
      </c>
      <c r="J27" s="22" t="str">
        <f t="shared" si="0"/>
        <v/>
      </c>
      <c r="K27" s="20" t="str">
        <f t="shared" si="8"/>
        <v/>
      </c>
      <c r="L27" s="22" t="str">
        <f t="shared" si="9"/>
        <v/>
      </c>
      <c r="M27" s="20" t="str">
        <f t="shared" si="1"/>
        <v/>
      </c>
      <c r="N27" s="86" t="str">
        <f t="shared" si="10"/>
        <v/>
      </c>
      <c r="O27" s="21" t="str">
        <f t="shared" si="2"/>
        <v/>
      </c>
      <c r="P27" s="21" t="str">
        <f t="shared" si="3"/>
        <v/>
      </c>
      <c r="Q27" s="46" t="str">
        <f t="shared" si="11"/>
        <v/>
      </c>
    </row>
    <row r="28" spans="2:17" x14ac:dyDescent="0.2">
      <c r="B28" s="48" t="s">
        <v>113</v>
      </c>
      <c r="C28" s="49">
        <v>18198</v>
      </c>
      <c r="D28" s="49">
        <v>1</v>
      </c>
      <c r="E28" s="50">
        <f t="shared" si="4"/>
        <v>2.6315789473684209E-2</v>
      </c>
      <c r="F28" s="50">
        <f t="shared" si="5"/>
        <v>2.0557926629507707E-2</v>
      </c>
      <c r="G28" s="51">
        <f t="shared" si="6"/>
        <v>5.757862844176502E-3</v>
      </c>
      <c r="H28" s="19"/>
      <c r="I28" s="31" t="str">
        <f t="shared" si="7"/>
        <v/>
      </c>
      <c r="J28" s="22" t="str">
        <f t="shared" si="0"/>
        <v/>
      </c>
      <c r="K28" s="20" t="str">
        <f t="shared" si="8"/>
        <v/>
      </c>
      <c r="L28" s="22" t="str">
        <f t="shared" si="9"/>
        <v/>
      </c>
      <c r="M28" s="20" t="str">
        <f t="shared" si="1"/>
        <v/>
      </c>
      <c r="N28" s="86" t="str">
        <f t="shared" si="10"/>
        <v/>
      </c>
      <c r="O28" s="21" t="str">
        <f t="shared" si="2"/>
        <v/>
      </c>
      <c r="P28" s="21" t="str">
        <f t="shared" si="3"/>
        <v/>
      </c>
      <c r="Q28" s="46" t="str">
        <f t="shared" si="11"/>
        <v/>
      </c>
    </row>
    <row r="29" spans="2:17" x14ac:dyDescent="0.2">
      <c r="B29" s="23" t="s">
        <v>114</v>
      </c>
      <c r="C29" s="20">
        <v>4779</v>
      </c>
      <c r="D29" s="20">
        <v>0</v>
      </c>
      <c r="E29" s="21">
        <f t="shared" si="4"/>
        <v>0</v>
      </c>
      <c r="F29" s="21">
        <f t="shared" si="5"/>
        <v>5.3987433433573652E-3</v>
      </c>
      <c r="G29" s="46">
        <f t="shared" si="6"/>
        <v>-5.3987433433573652E-3</v>
      </c>
      <c r="H29" s="19"/>
      <c r="I29" s="31" t="str">
        <f t="shared" si="7"/>
        <v/>
      </c>
      <c r="J29" s="22" t="str">
        <f t="shared" si="0"/>
        <v/>
      </c>
      <c r="K29" s="20" t="str">
        <f t="shared" si="8"/>
        <v/>
      </c>
      <c r="L29" s="22" t="str">
        <f t="shared" si="9"/>
        <v/>
      </c>
      <c r="M29" s="20" t="str">
        <f t="shared" si="1"/>
        <v/>
      </c>
      <c r="N29" s="86" t="str">
        <f t="shared" si="10"/>
        <v/>
      </c>
      <c r="O29" s="21" t="str">
        <f t="shared" si="2"/>
        <v/>
      </c>
      <c r="P29" s="21" t="str">
        <f t="shared" si="3"/>
        <v/>
      </c>
      <c r="Q29" s="46" t="str">
        <f t="shared" si="11"/>
        <v/>
      </c>
    </row>
    <row r="30" spans="2:17" x14ac:dyDescent="0.2">
      <c r="B30" s="23" t="s">
        <v>115</v>
      </c>
      <c r="C30" s="20">
        <v>2132</v>
      </c>
      <c r="D30" s="20">
        <v>0</v>
      </c>
      <c r="E30" s="21">
        <f t="shared" si="4"/>
        <v>0</v>
      </c>
      <c r="F30" s="21">
        <f t="shared" si="5"/>
        <v>2.4084789303280819E-3</v>
      </c>
      <c r="G30" s="46">
        <f t="shared" si="6"/>
        <v>-2.4084789303280819E-3</v>
      </c>
      <c r="H30" s="19"/>
      <c r="I30" s="31" t="str">
        <f t="shared" si="7"/>
        <v/>
      </c>
      <c r="J30" s="22" t="str">
        <f t="shared" si="0"/>
        <v/>
      </c>
      <c r="K30" s="20" t="str">
        <f t="shared" si="8"/>
        <v/>
      </c>
      <c r="L30" s="22" t="str">
        <f t="shared" si="9"/>
        <v/>
      </c>
      <c r="M30" s="20" t="str">
        <f t="shared" si="1"/>
        <v/>
      </c>
      <c r="N30" s="86" t="str">
        <f t="shared" si="10"/>
        <v/>
      </c>
      <c r="O30" s="21" t="str">
        <f t="shared" si="2"/>
        <v/>
      </c>
      <c r="P30" s="21" t="str">
        <f t="shared" si="3"/>
        <v/>
      </c>
      <c r="Q30" s="46" t="str">
        <f t="shared" si="11"/>
        <v/>
      </c>
    </row>
    <row r="31" spans="2:17" ht="17" thickBot="1" x14ac:dyDescent="0.25">
      <c r="B31" s="58" t="s">
        <v>116</v>
      </c>
      <c r="C31" s="59">
        <v>23003</v>
      </c>
      <c r="D31" s="59">
        <v>1</v>
      </c>
      <c r="E31" s="60">
        <f t="shared" si="4"/>
        <v>2.6315789473684209E-2</v>
      </c>
      <c r="F31" s="60">
        <f t="shared" si="5"/>
        <v>2.5986041667137368E-2</v>
      </c>
      <c r="G31" s="61">
        <f t="shared" si="6"/>
        <v>3.2974780654684149E-4</v>
      </c>
      <c r="H31" s="19"/>
      <c r="I31" s="71">
        <f t="shared" si="7"/>
        <v>23003</v>
      </c>
      <c r="J31" s="62">
        <f t="shared" si="0"/>
        <v>1.1145404331605213</v>
      </c>
      <c r="K31" s="59">
        <f t="shared" si="8"/>
        <v>1</v>
      </c>
      <c r="L31" s="62">
        <f t="shared" si="9"/>
        <v>0.11454043316052132</v>
      </c>
      <c r="M31" s="59" t="str">
        <f t="shared" si="1"/>
        <v/>
      </c>
      <c r="N31" s="59">
        <f t="shared" si="10"/>
        <v>1</v>
      </c>
      <c r="O31" s="60">
        <f t="shared" si="2"/>
        <v>2.6315789473684209E-2</v>
      </c>
      <c r="P31" s="60">
        <f t="shared" si="3"/>
        <v>2.8578421384804226E-2</v>
      </c>
      <c r="Q31" s="61">
        <f t="shared" si="11"/>
        <v>-2.2626319111200173E-3</v>
      </c>
    </row>
    <row r="32" spans="2:17" x14ac:dyDescent="0.2">
      <c r="B32" s="40" t="s">
        <v>27</v>
      </c>
      <c r="C32" s="41">
        <f>SUM(C4:C31)</f>
        <v>885206</v>
      </c>
      <c r="D32" s="41">
        <f>SUM(D4:D31)</f>
        <v>38</v>
      </c>
      <c r="E32" s="42">
        <f>SUM(E4:E31)</f>
        <v>0.99999999999999989</v>
      </c>
      <c r="F32" s="42">
        <f>SUM(F4:F31)</f>
        <v>1</v>
      </c>
      <c r="G32" s="55">
        <f>SUM(G4:G31)</f>
        <v>-4.3801767768414379E-17</v>
      </c>
      <c r="I32" s="40">
        <f>SUM(I4:I31)</f>
        <v>804908</v>
      </c>
      <c r="J32" s="41"/>
      <c r="K32" s="41">
        <f>SUM(K4:K31)</f>
        <v>37</v>
      </c>
      <c r="L32" s="41"/>
      <c r="M32" s="41"/>
      <c r="N32" s="41">
        <f>SUM(N4:N31)</f>
        <v>38</v>
      </c>
      <c r="O32" s="42">
        <f>SUM(O4:O31)</f>
        <v>1</v>
      </c>
      <c r="P32" s="42">
        <f>SUM(P4:P31)</f>
        <v>1</v>
      </c>
      <c r="Q32" s="55">
        <f>SUM(Q10:Q31)</f>
        <v>1.0408340855860843E-17</v>
      </c>
    </row>
    <row r="33" spans="2:17" x14ac:dyDescent="0.2">
      <c r="B33" s="23" t="s">
        <v>15</v>
      </c>
      <c r="C33" s="20">
        <v>1768576</v>
      </c>
      <c r="D33" s="20"/>
      <c r="E33" s="20"/>
      <c r="F33" s="20"/>
      <c r="G33" s="24"/>
      <c r="I33" s="23"/>
      <c r="J33" s="20"/>
      <c r="K33" s="20"/>
      <c r="L33" s="20"/>
      <c r="M33" s="20"/>
      <c r="N33" s="20"/>
      <c r="O33" s="20"/>
      <c r="P33" s="20"/>
      <c r="Q33" s="24"/>
    </row>
    <row r="34" spans="2:17" x14ac:dyDescent="0.2">
      <c r="B34" s="23" t="s">
        <v>16</v>
      </c>
      <c r="C34" s="20">
        <v>22698</v>
      </c>
      <c r="D34" s="20"/>
      <c r="E34" s="20"/>
      <c r="F34" s="20"/>
      <c r="G34" s="24"/>
      <c r="I34" s="23">
        <f>_xlfn.FLOOR.MATH(I32/(D32+1))+1</f>
        <v>20639</v>
      </c>
      <c r="J34" s="20"/>
      <c r="K34" s="20"/>
      <c r="L34" s="20"/>
      <c r="M34" s="20"/>
      <c r="N34" s="20"/>
      <c r="O34" s="20"/>
      <c r="P34" s="20"/>
      <c r="Q34" s="24"/>
    </row>
    <row r="35" spans="2:17" ht="17" thickBot="1" x14ac:dyDescent="0.25">
      <c r="B35" s="25" t="s">
        <v>17</v>
      </c>
      <c r="C35" s="26">
        <v>38</v>
      </c>
      <c r="D35" s="26"/>
      <c r="E35" s="26"/>
      <c r="F35" s="26"/>
      <c r="G35" s="27"/>
      <c r="I35" s="25">
        <v>38</v>
      </c>
      <c r="J35" s="26"/>
      <c r="K35" s="26"/>
      <c r="L35" s="26"/>
      <c r="M35" s="26"/>
      <c r="N35" s="26"/>
      <c r="O35" s="26"/>
      <c r="P35" s="26"/>
      <c r="Q35" s="27"/>
    </row>
    <row r="37" spans="2:17" x14ac:dyDescent="0.2">
      <c r="C37" s="54" t="s">
        <v>32</v>
      </c>
      <c r="F37" s="77" t="s">
        <v>28</v>
      </c>
      <c r="G37" s="78" cm="1">
        <f t="array" ref="G37">SUM(IF(G4:G31&lt;&gt;"", ABS(G4:G31), 0))/COUNT(G4:G31)</f>
        <v>3.8522531410597771E-3</v>
      </c>
      <c r="J37" s="19">
        <f>SUMIF(N4:N31, "&lt;&gt;0", I4:I31)/C32</f>
        <v>0.90928891128166778</v>
      </c>
      <c r="K37" t="s">
        <v>29</v>
      </c>
      <c r="P37" s="77" t="s">
        <v>28</v>
      </c>
      <c r="Q37" s="78" cm="1">
        <f t="array" ref="Q37">SUM(IF(Q4:Q31&lt;&gt;"", ABS(Q4:Q31), 0))/COUNT(Q4:Q31)</f>
        <v>1.1523513769340906E-2</v>
      </c>
    </row>
    <row r="38" spans="2:17" x14ac:dyDescent="0.2">
      <c r="C38" s="19">
        <f>C32/C33</f>
        <v>0.50051906166316851</v>
      </c>
      <c r="D38" t="s">
        <v>34</v>
      </c>
      <c r="J38" s="54" t="s">
        <v>39</v>
      </c>
    </row>
  </sheetData>
  <mergeCells count="1">
    <mergeCell ref="I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B2055-C5C1-EF4D-83C2-AC60D0755FBF}">
  <dimension ref="B1:Q35"/>
  <sheetViews>
    <sheetView workbookViewId="0">
      <selection activeCell="E55" sqref="E55"/>
    </sheetView>
  </sheetViews>
  <sheetFormatPr baseColWidth="10" defaultColWidth="11" defaultRowHeight="16" x14ac:dyDescent="0.2"/>
  <cols>
    <col min="1" max="1" width="11" customWidth="1"/>
    <col min="2" max="2" width="53.5" customWidth="1"/>
    <col min="4" max="8" width="15.83203125" customWidth="1"/>
    <col min="9" max="9" width="12.6640625" customWidth="1"/>
  </cols>
  <sheetData>
    <row r="1" spans="2:17" ht="19" x14ac:dyDescent="0.25">
      <c r="B1" s="44" t="s">
        <v>51</v>
      </c>
    </row>
    <row r="2" spans="2:17" ht="43" customHeight="1" thickBot="1" x14ac:dyDescent="0.3">
      <c r="B2" s="44" t="s">
        <v>37</v>
      </c>
      <c r="C2" s="44"/>
      <c r="D2" s="44"/>
      <c r="I2" s="108" t="s">
        <v>40</v>
      </c>
      <c r="J2" s="108"/>
      <c r="K2" s="44"/>
      <c r="L2" s="44"/>
      <c r="N2" s="79" t="s">
        <v>41</v>
      </c>
    </row>
    <row r="3" spans="2:17" ht="35" thickBot="1" x14ac:dyDescent="0.25">
      <c r="B3" s="39" t="s">
        <v>10</v>
      </c>
      <c r="C3" s="37" t="s">
        <v>11</v>
      </c>
      <c r="D3" s="37" t="s">
        <v>12</v>
      </c>
      <c r="E3" s="37" t="s">
        <v>19</v>
      </c>
      <c r="F3" s="37" t="s">
        <v>20</v>
      </c>
      <c r="G3" s="38" t="s">
        <v>21</v>
      </c>
      <c r="I3" s="35" t="s">
        <v>42</v>
      </c>
      <c r="J3" s="36" t="s">
        <v>22</v>
      </c>
      <c r="K3" s="36" t="s">
        <v>23</v>
      </c>
      <c r="L3" s="37" t="s">
        <v>24</v>
      </c>
      <c r="M3" s="37" t="s">
        <v>25</v>
      </c>
      <c r="N3" s="37" t="s">
        <v>26</v>
      </c>
      <c r="O3" s="37" t="s">
        <v>19</v>
      </c>
      <c r="P3" s="37" t="s">
        <v>20</v>
      </c>
      <c r="Q3" s="76" t="s">
        <v>21</v>
      </c>
    </row>
    <row r="4" spans="2:17" x14ac:dyDescent="0.2">
      <c r="B4" s="31" t="s">
        <v>53</v>
      </c>
      <c r="C4" s="32">
        <v>1745</v>
      </c>
      <c r="D4" s="32">
        <v>0</v>
      </c>
      <c r="E4" s="33">
        <f>D4/$D$28</f>
        <v>0</v>
      </c>
      <c r="F4" s="33">
        <f>C4/$C$28</f>
        <v>4.4089928293858738E-3</v>
      </c>
      <c r="G4" s="45">
        <f>E4-F4</f>
        <v>-4.4089928293858738E-3</v>
      </c>
      <c r="H4" s="19"/>
      <c r="I4" s="31" t="str">
        <f>IF(C4&gt;=C$30, C4, "")</f>
        <v/>
      </c>
      <c r="J4" s="34" t="str">
        <f t="shared" ref="J4:J27" si="0">IF(I4&lt;&gt;"", I4/$I$30, "")</f>
        <v/>
      </c>
      <c r="K4" s="32" t="str">
        <f>IF(J4&lt;&gt;"", _xlfn.FLOOR.MATH(J4), "")</f>
        <v/>
      </c>
      <c r="L4" s="34" t="str">
        <f>IF(J4&lt;&gt;"", J4-K4, "")</f>
        <v/>
      </c>
      <c r="M4" s="32" t="str">
        <f t="shared" ref="M4:M27" si="1">IF(L4&lt;&gt;"", IF(RANK(L4,$L$4:$L$27)&lt;=($D$28-$K$28), RANK(L4,$L$4:$L$27), ""), "")</f>
        <v/>
      </c>
      <c r="N4" s="85" t="str">
        <f>IF(M4&lt;&gt;"", K4+1, K4)</f>
        <v/>
      </c>
      <c r="O4" s="33" t="str">
        <f t="shared" ref="O4:O27" si="2">IF(N4&lt;&gt;"", N4/$N$28, "")</f>
        <v/>
      </c>
      <c r="P4" s="33" t="str">
        <f t="shared" ref="P4:P27" si="3">IF(I4&lt;&gt;"", I4/$I$28, "")</f>
        <v/>
      </c>
      <c r="Q4" s="45" t="str">
        <f>IF(P4&lt;&gt;"", O4-P4, "")</f>
        <v/>
      </c>
    </row>
    <row r="5" spans="2:17" x14ac:dyDescent="0.2">
      <c r="B5" s="23" t="s">
        <v>57</v>
      </c>
      <c r="C5" s="20">
        <v>2015</v>
      </c>
      <c r="D5" s="20">
        <v>0</v>
      </c>
      <c r="E5" s="21">
        <f t="shared" ref="E5:E27" si="4">D5/$D$28</f>
        <v>0</v>
      </c>
      <c r="F5" s="21">
        <f t="shared" ref="F5:F27" si="5">C5/$C$28</f>
        <v>5.0911865622994476E-3</v>
      </c>
      <c r="G5" s="46">
        <f t="shared" ref="G5:G27" si="6">E5-F5</f>
        <v>-5.0911865622994476E-3</v>
      </c>
      <c r="H5" s="19"/>
      <c r="I5" s="31" t="str">
        <f t="shared" ref="I5:I27" si="7">IF(C5&gt;=C$30, C5, "")</f>
        <v/>
      </c>
      <c r="J5" s="22" t="str">
        <f t="shared" si="0"/>
        <v/>
      </c>
      <c r="K5" s="20" t="str">
        <f t="shared" ref="K5:K27" si="8">IF(J5&lt;&gt;"", _xlfn.FLOOR.MATH(J5), "")</f>
        <v/>
      </c>
      <c r="L5" s="22" t="str">
        <f t="shared" ref="L5:L27" si="9">IF(J5&lt;&gt;"", J5-K5, "")</f>
        <v/>
      </c>
      <c r="M5" s="20" t="str">
        <f t="shared" si="1"/>
        <v/>
      </c>
      <c r="N5" s="86" t="str">
        <f t="shared" ref="N5:N27" si="10">IF(M5&lt;&gt;"", K5+1, K5)</f>
        <v/>
      </c>
      <c r="O5" s="21" t="str">
        <f t="shared" si="2"/>
        <v/>
      </c>
      <c r="P5" s="21" t="str">
        <f t="shared" si="3"/>
        <v/>
      </c>
      <c r="Q5" s="46" t="str">
        <f t="shared" ref="Q5:Q27" si="11">IF(P5&lt;&gt;"", O5-P5, "")</f>
        <v/>
      </c>
    </row>
    <row r="6" spans="2:17" x14ac:dyDescent="0.2">
      <c r="B6" s="23" t="s">
        <v>59</v>
      </c>
      <c r="C6" s="20">
        <v>458</v>
      </c>
      <c r="D6" s="20">
        <v>0</v>
      </c>
      <c r="E6" s="21">
        <f t="shared" si="4"/>
        <v>0</v>
      </c>
      <c r="F6" s="21">
        <f t="shared" si="5"/>
        <v>1.1572027024978398E-3</v>
      </c>
      <c r="G6" s="46">
        <f t="shared" si="6"/>
        <v>-1.1572027024978398E-3</v>
      </c>
      <c r="H6" s="19"/>
      <c r="I6" s="31" t="str">
        <f t="shared" si="7"/>
        <v/>
      </c>
      <c r="J6" s="22" t="str">
        <f t="shared" si="0"/>
        <v/>
      </c>
      <c r="K6" s="20" t="str">
        <f t="shared" si="8"/>
        <v/>
      </c>
      <c r="L6" s="22" t="str">
        <f t="shared" si="9"/>
        <v/>
      </c>
      <c r="M6" s="20" t="str">
        <f t="shared" si="1"/>
        <v/>
      </c>
      <c r="N6" s="86" t="str">
        <f t="shared" si="10"/>
        <v/>
      </c>
      <c r="O6" s="21" t="str">
        <f t="shared" si="2"/>
        <v/>
      </c>
      <c r="P6" s="21" t="str">
        <f t="shared" si="3"/>
        <v/>
      </c>
      <c r="Q6" s="46" t="str">
        <f t="shared" si="11"/>
        <v/>
      </c>
    </row>
    <row r="7" spans="2:17" x14ac:dyDescent="0.2">
      <c r="B7" s="23" t="s">
        <v>60</v>
      </c>
      <c r="C7" s="20">
        <v>1498</v>
      </c>
      <c r="D7" s="20">
        <v>0</v>
      </c>
      <c r="E7" s="21">
        <f t="shared" si="4"/>
        <v>0</v>
      </c>
      <c r="F7" s="21">
        <f t="shared" si="5"/>
        <v>3.784911895942716E-3</v>
      </c>
      <c r="G7" s="46">
        <f t="shared" si="6"/>
        <v>-3.784911895942716E-3</v>
      </c>
      <c r="H7" s="19"/>
      <c r="I7" s="31" t="str">
        <f t="shared" si="7"/>
        <v/>
      </c>
      <c r="J7" s="22" t="str">
        <f t="shared" si="0"/>
        <v/>
      </c>
      <c r="K7" s="20" t="str">
        <f t="shared" si="8"/>
        <v/>
      </c>
      <c r="L7" s="22" t="str">
        <f t="shared" si="9"/>
        <v/>
      </c>
      <c r="M7" s="20" t="str">
        <f t="shared" si="1"/>
        <v/>
      </c>
      <c r="N7" s="86" t="str">
        <f t="shared" si="10"/>
        <v/>
      </c>
      <c r="O7" s="21" t="str">
        <f t="shared" si="2"/>
        <v/>
      </c>
      <c r="P7" s="21" t="str">
        <f t="shared" si="3"/>
        <v/>
      </c>
      <c r="Q7" s="46" t="str">
        <f t="shared" si="11"/>
        <v/>
      </c>
    </row>
    <row r="8" spans="2:17" x14ac:dyDescent="0.2">
      <c r="B8" s="23" t="s">
        <v>61</v>
      </c>
      <c r="C8" s="20">
        <v>453</v>
      </c>
      <c r="D8" s="20">
        <v>0</v>
      </c>
      <c r="E8" s="21">
        <f t="shared" si="4"/>
        <v>0</v>
      </c>
      <c r="F8" s="21">
        <f t="shared" si="5"/>
        <v>1.1445694852216623E-3</v>
      </c>
      <c r="G8" s="46">
        <f t="shared" si="6"/>
        <v>-1.1445694852216623E-3</v>
      </c>
      <c r="H8" s="19"/>
      <c r="I8" s="31" t="str">
        <f t="shared" si="7"/>
        <v/>
      </c>
      <c r="J8" s="22" t="str">
        <f t="shared" si="0"/>
        <v/>
      </c>
      <c r="K8" s="20" t="str">
        <f t="shared" si="8"/>
        <v/>
      </c>
      <c r="L8" s="22" t="str">
        <f t="shared" si="9"/>
        <v/>
      </c>
      <c r="M8" s="20" t="str">
        <f t="shared" si="1"/>
        <v/>
      </c>
      <c r="N8" s="86" t="str">
        <f t="shared" si="10"/>
        <v/>
      </c>
      <c r="O8" s="21" t="str">
        <f t="shared" si="2"/>
        <v/>
      </c>
      <c r="P8" s="21" t="str">
        <f t="shared" si="3"/>
        <v/>
      </c>
      <c r="Q8" s="46" t="str">
        <f t="shared" si="11"/>
        <v/>
      </c>
    </row>
    <row r="9" spans="2:17" x14ac:dyDescent="0.2">
      <c r="B9" s="48" t="s">
        <v>67</v>
      </c>
      <c r="C9" s="49">
        <v>195267</v>
      </c>
      <c r="D9" s="49">
        <v>15</v>
      </c>
      <c r="E9" s="50">
        <f t="shared" si="4"/>
        <v>0.5</v>
      </c>
      <c r="F9" s="50">
        <f t="shared" si="5"/>
        <v>0.49337008757346218</v>
      </c>
      <c r="G9" s="51">
        <f t="shared" si="6"/>
        <v>6.6299124265378206E-3</v>
      </c>
      <c r="H9" s="19"/>
      <c r="I9" s="71">
        <f t="shared" si="7"/>
        <v>195267</v>
      </c>
      <c r="J9" s="52">
        <f t="shared" si="0"/>
        <v>16.550856077301237</v>
      </c>
      <c r="K9" s="49">
        <f t="shared" si="8"/>
        <v>16</v>
      </c>
      <c r="L9" s="52">
        <f t="shared" si="9"/>
        <v>0.55085607730123698</v>
      </c>
      <c r="M9" s="49" t="str">
        <f t="shared" si="1"/>
        <v/>
      </c>
      <c r="N9" s="49">
        <f t="shared" si="10"/>
        <v>16</v>
      </c>
      <c r="O9" s="50">
        <f t="shared" si="2"/>
        <v>0.53333333333333333</v>
      </c>
      <c r="P9" s="50">
        <f t="shared" si="3"/>
        <v>0.53391318138069821</v>
      </c>
      <c r="Q9" s="51">
        <f t="shared" si="11"/>
        <v>-5.7984804736488371E-4</v>
      </c>
    </row>
    <row r="10" spans="2:17" x14ac:dyDescent="0.2">
      <c r="B10" s="23" t="s">
        <v>71</v>
      </c>
      <c r="C10" s="20">
        <v>412</v>
      </c>
      <c r="D10" s="20">
        <v>0</v>
      </c>
      <c r="E10" s="21">
        <f t="shared" si="4"/>
        <v>0</v>
      </c>
      <c r="F10" s="21">
        <f t="shared" si="5"/>
        <v>1.0409771035570087E-3</v>
      </c>
      <c r="G10" s="46">
        <f t="shared" si="6"/>
        <v>-1.0409771035570087E-3</v>
      </c>
      <c r="H10" s="19"/>
      <c r="I10" s="31" t="str">
        <f t="shared" si="7"/>
        <v/>
      </c>
      <c r="J10" s="22" t="str">
        <f t="shared" si="0"/>
        <v/>
      </c>
      <c r="K10" s="20" t="str">
        <f t="shared" si="8"/>
        <v/>
      </c>
      <c r="L10" s="22" t="str">
        <f t="shared" si="9"/>
        <v/>
      </c>
      <c r="M10" s="20" t="str">
        <f t="shared" si="1"/>
        <v/>
      </c>
      <c r="N10" s="86" t="str">
        <f t="shared" si="10"/>
        <v/>
      </c>
      <c r="O10" s="21" t="str">
        <f t="shared" si="2"/>
        <v/>
      </c>
      <c r="P10" s="21" t="str">
        <f t="shared" si="3"/>
        <v/>
      </c>
      <c r="Q10" s="46" t="str">
        <f t="shared" si="11"/>
        <v/>
      </c>
    </row>
    <row r="11" spans="2:17" x14ac:dyDescent="0.2">
      <c r="B11" s="23" t="s">
        <v>73</v>
      </c>
      <c r="C11" s="20">
        <v>173</v>
      </c>
      <c r="D11" s="20">
        <v>0</v>
      </c>
      <c r="E11" s="21">
        <f t="shared" si="4"/>
        <v>0</v>
      </c>
      <c r="F11" s="21">
        <f t="shared" si="5"/>
        <v>4.3710931775573419E-4</v>
      </c>
      <c r="G11" s="46">
        <f t="shared" si="6"/>
        <v>-4.3710931775573419E-4</v>
      </c>
      <c r="H11" s="19"/>
      <c r="I11" s="31" t="str">
        <f t="shared" si="7"/>
        <v/>
      </c>
      <c r="J11" s="22" t="str">
        <f t="shared" si="0"/>
        <v/>
      </c>
      <c r="K11" s="20" t="str">
        <f t="shared" si="8"/>
        <v/>
      </c>
      <c r="L11" s="22" t="str">
        <f t="shared" si="9"/>
        <v/>
      </c>
      <c r="M11" s="20" t="str">
        <f t="shared" si="1"/>
        <v/>
      </c>
      <c r="N11" s="86" t="str">
        <f t="shared" si="10"/>
        <v/>
      </c>
      <c r="O11" s="21" t="str">
        <f t="shared" si="2"/>
        <v/>
      </c>
      <c r="P11" s="21" t="str">
        <f t="shared" si="3"/>
        <v/>
      </c>
      <c r="Q11" s="46" t="str">
        <f t="shared" si="11"/>
        <v/>
      </c>
    </row>
    <row r="12" spans="2:17" x14ac:dyDescent="0.2">
      <c r="B12" s="23" t="s">
        <v>76</v>
      </c>
      <c r="C12" s="20">
        <v>418</v>
      </c>
      <c r="D12" s="20">
        <v>0</v>
      </c>
      <c r="E12" s="21">
        <f t="shared" si="4"/>
        <v>0</v>
      </c>
      <c r="F12" s="21">
        <f t="shared" si="5"/>
        <v>1.0561369642884213E-3</v>
      </c>
      <c r="G12" s="46">
        <f t="shared" si="6"/>
        <v>-1.0561369642884213E-3</v>
      </c>
      <c r="H12" s="19"/>
      <c r="I12" s="31" t="str">
        <f t="shared" si="7"/>
        <v/>
      </c>
      <c r="J12" s="22" t="str">
        <f t="shared" si="0"/>
        <v/>
      </c>
      <c r="K12" s="20" t="str">
        <f t="shared" si="8"/>
        <v/>
      </c>
      <c r="L12" s="22" t="str">
        <f t="shared" si="9"/>
        <v/>
      </c>
      <c r="M12" s="20" t="str">
        <f t="shared" si="1"/>
        <v/>
      </c>
      <c r="N12" s="86" t="str">
        <f t="shared" si="10"/>
        <v/>
      </c>
      <c r="O12" s="21" t="str">
        <f t="shared" si="2"/>
        <v/>
      </c>
      <c r="P12" s="21" t="str">
        <f t="shared" si="3"/>
        <v/>
      </c>
      <c r="Q12" s="46" t="str">
        <f t="shared" si="11"/>
        <v/>
      </c>
    </row>
    <row r="13" spans="2:17" x14ac:dyDescent="0.2">
      <c r="B13" s="23" t="s">
        <v>82</v>
      </c>
      <c r="C13" s="20">
        <v>995</v>
      </c>
      <c r="D13" s="20">
        <v>0</v>
      </c>
      <c r="E13" s="21">
        <f t="shared" si="4"/>
        <v>0</v>
      </c>
      <c r="F13" s="21">
        <f t="shared" si="5"/>
        <v>2.5140102379592804E-3</v>
      </c>
      <c r="G13" s="46">
        <f t="shared" si="6"/>
        <v>-2.5140102379592804E-3</v>
      </c>
      <c r="H13" s="19"/>
      <c r="I13" s="31" t="str">
        <f t="shared" si="7"/>
        <v/>
      </c>
      <c r="J13" s="22" t="str">
        <f t="shared" si="0"/>
        <v/>
      </c>
      <c r="K13" s="20" t="str">
        <f t="shared" si="8"/>
        <v/>
      </c>
      <c r="L13" s="22" t="str">
        <f t="shared" si="9"/>
        <v/>
      </c>
      <c r="M13" s="20" t="str">
        <f t="shared" si="1"/>
        <v/>
      </c>
      <c r="N13" s="86" t="str">
        <f t="shared" si="10"/>
        <v/>
      </c>
      <c r="O13" s="21" t="str">
        <f t="shared" si="2"/>
        <v/>
      </c>
      <c r="P13" s="21" t="str">
        <f t="shared" si="3"/>
        <v/>
      </c>
      <c r="Q13" s="46" t="str">
        <f t="shared" si="11"/>
        <v/>
      </c>
    </row>
    <row r="14" spans="2:17" x14ac:dyDescent="0.2">
      <c r="B14" s="23" t="s">
        <v>83</v>
      </c>
      <c r="C14" s="20">
        <v>1007</v>
      </c>
      <c r="D14" s="20">
        <v>0</v>
      </c>
      <c r="E14" s="21">
        <f t="shared" si="4"/>
        <v>0</v>
      </c>
      <c r="F14" s="21">
        <f t="shared" si="5"/>
        <v>2.5443299594221061E-3</v>
      </c>
      <c r="G14" s="46">
        <f t="shared" si="6"/>
        <v>-2.5443299594221061E-3</v>
      </c>
      <c r="H14" s="19"/>
      <c r="I14" s="31" t="str">
        <f t="shared" si="7"/>
        <v/>
      </c>
      <c r="J14" s="22" t="str">
        <f t="shared" si="0"/>
        <v/>
      </c>
      <c r="K14" s="20" t="str">
        <f t="shared" si="8"/>
        <v/>
      </c>
      <c r="L14" s="22" t="str">
        <f t="shared" si="9"/>
        <v/>
      </c>
      <c r="M14" s="20" t="str">
        <f t="shared" si="1"/>
        <v/>
      </c>
      <c r="N14" s="86" t="str">
        <f t="shared" si="10"/>
        <v/>
      </c>
      <c r="O14" s="21" t="str">
        <f t="shared" si="2"/>
        <v/>
      </c>
      <c r="P14" s="21" t="str">
        <f t="shared" si="3"/>
        <v/>
      </c>
      <c r="Q14" s="46" t="str">
        <f t="shared" si="11"/>
        <v/>
      </c>
    </row>
    <row r="15" spans="2:17" x14ac:dyDescent="0.2">
      <c r="B15" s="48" t="s">
        <v>84</v>
      </c>
      <c r="C15" s="49">
        <v>83848</v>
      </c>
      <c r="D15" s="49">
        <v>7</v>
      </c>
      <c r="E15" s="50">
        <f t="shared" si="4"/>
        <v>0.23333333333333334</v>
      </c>
      <c r="F15" s="50">
        <f t="shared" si="5"/>
        <v>0.21185400043458266</v>
      </c>
      <c r="G15" s="51">
        <f t="shared" si="6"/>
        <v>2.1479332898750675E-2</v>
      </c>
      <c r="H15" s="19"/>
      <c r="I15" s="71">
        <f t="shared" si="7"/>
        <v>83848</v>
      </c>
      <c r="J15" s="52">
        <f t="shared" si="0"/>
        <v>7.1069672825902694</v>
      </c>
      <c r="K15" s="49">
        <f t="shared" si="8"/>
        <v>7</v>
      </c>
      <c r="L15" s="52">
        <f t="shared" si="9"/>
        <v>0.10696728259026944</v>
      </c>
      <c r="M15" s="49" t="str">
        <f t="shared" si="1"/>
        <v/>
      </c>
      <c r="N15" s="49">
        <f t="shared" si="10"/>
        <v>7</v>
      </c>
      <c r="O15" s="50">
        <f t="shared" si="2"/>
        <v>0.23333333333333334</v>
      </c>
      <c r="P15" s="50">
        <f t="shared" si="3"/>
        <v>0.22926327762708898</v>
      </c>
      <c r="Q15" s="51">
        <f t="shared" si="11"/>
        <v>4.0700557062443576E-3</v>
      </c>
    </row>
    <row r="16" spans="2:17" x14ac:dyDescent="0.2">
      <c r="B16" s="48" t="s">
        <v>86</v>
      </c>
      <c r="C16" s="49">
        <v>52433</v>
      </c>
      <c r="D16" s="49">
        <v>4</v>
      </c>
      <c r="E16" s="50">
        <f t="shared" si="4"/>
        <v>0.13333333333333333</v>
      </c>
      <c r="F16" s="50">
        <f t="shared" si="5"/>
        <v>0.13247949628836075</v>
      </c>
      <c r="G16" s="51">
        <f t="shared" si="6"/>
        <v>8.538370449725774E-4</v>
      </c>
      <c r="H16" s="19"/>
      <c r="I16" s="71">
        <f t="shared" si="7"/>
        <v>52433</v>
      </c>
      <c r="J16" s="52">
        <f t="shared" si="0"/>
        <v>4.4442278352263092</v>
      </c>
      <c r="K16" s="49">
        <f t="shared" si="8"/>
        <v>4</v>
      </c>
      <c r="L16" s="52">
        <f t="shared" si="9"/>
        <v>0.44422783522630915</v>
      </c>
      <c r="M16" s="49" t="str">
        <f t="shared" si="1"/>
        <v/>
      </c>
      <c r="N16" s="49">
        <f t="shared" si="10"/>
        <v>4</v>
      </c>
      <c r="O16" s="50">
        <f t="shared" si="2"/>
        <v>0.13333333333333333</v>
      </c>
      <c r="P16" s="50">
        <f t="shared" si="3"/>
        <v>0.14336610814594453</v>
      </c>
      <c r="Q16" s="51">
        <f t="shared" si="11"/>
        <v>-1.0032774812611195E-2</v>
      </c>
    </row>
    <row r="17" spans="2:17" x14ac:dyDescent="0.2">
      <c r="B17" s="23" t="s">
        <v>89</v>
      </c>
      <c r="C17" s="20">
        <v>1849</v>
      </c>
      <c r="D17" s="20">
        <v>0</v>
      </c>
      <c r="E17" s="21">
        <f t="shared" si="4"/>
        <v>0</v>
      </c>
      <c r="F17" s="21">
        <f t="shared" si="5"/>
        <v>4.6717637487303613E-3</v>
      </c>
      <c r="G17" s="46">
        <f t="shared" si="6"/>
        <v>-4.6717637487303613E-3</v>
      </c>
      <c r="H17" s="19"/>
      <c r="I17" s="31" t="str">
        <f t="shared" si="7"/>
        <v/>
      </c>
      <c r="J17" s="22" t="str">
        <f t="shared" si="0"/>
        <v/>
      </c>
      <c r="K17" s="20" t="str">
        <f t="shared" si="8"/>
        <v/>
      </c>
      <c r="L17" s="22" t="str">
        <f t="shared" si="9"/>
        <v/>
      </c>
      <c r="M17" s="20" t="str">
        <f t="shared" si="1"/>
        <v/>
      </c>
      <c r="N17" s="86" t="str">
        <f t="shared" si="10"/>
        <v/>
      </c>
      <c r="O17" s="21" t="str">
        <f t="shared" si="2"/>
        <v/>
      </c>
      <c r="P17" s="21" t="str">
        <f t="shared" si="3"/>
        <v/>
      </c>
      <c r="Q17" s="46" t="str">
        <f t="shared" si="11"/>
        <v/>
      </c>
    </row>
    <row r="18" spans="2:17" x14ac:dyDescent="0.2">
      <c r="B18" s="23" t="s">
        <v>91</v>
      </c>
      <c r="C18" s="20">
        <v>303</v>
      </c>
      <c r="D18" s="20">
        <v>0</v>
      </c>
      <c r="E18" s="21">
        <f t="shared" si="4"/>
        <v>0</v>
      </c>
      <c r="F18" s="21">
        <f t="shared" si="5"/>
        <v>7.6557296693634377E-4</v>
      </c>
      <c r="G18" s="46">
        <f t="shared" si="6"/>
        <v>-7.6557296693634377E-4</v>
      </c>
      <c r="H18" s="19"/>
      <c r="I18" s="31" t="str">
        <f t="shared" si="7"/>
        <v/>
      </c>
      <c r="J18" s="22" t="str">
        <f t="shared" si="0"/>
        <v/>
      </c>
      <c r="K18" s="20" t="str">
        <f t="shared" si="8"/>
        <v/>
      </c>
      <c r="L18" s="22" t="str">
        <f t="shared" si="9"/>
        <v/>
      </c>
      <c r="M18" s="20" t="str">
        <f t="shared" si="1"/>
        <v/>
      </c>
      <c r="N18" s="86" t="str">
        <f t="shared" si="10"/>
        <v/>
      </c>
      <c r="O18" s="21" t="str">
        <f t="shared" si="2"/>
        <v/>
      </c>
      <c r="P18" s="21" t="str">
        <f t="shared" si="3"/>
        <v/>
      </c>
      <c r="Q18" s="46" t="str">
        <f t="shared" si="11"/>
        <v/>
      </c>
    </row>
    <row r="19" spans="2:17" x14ac:dyDescent="0.2">
      <c r="B19" s="23" t="s">
        <v>98</v>
      </c>
      <c r="C19" s="20">
        <v>6547</v>
      </c>
      <c r="D19" s="20">
        <v>0</v>
      </c>
      <c r="E19" s="21">
        <f t="shared" si="4"/>
        <v>0</v>
      </c>
      <c r="F19" s="21">
        <f t="shared" si="5"/>
        <v>1.6541934701426543E-2</v>
      </c>
      <c r="G19" s="46">
        <f t="shared" si="6"/>
        <v>-1.6541934701426543E-2</v>
      </c>
      <c r="H19" s="19"/>
      <c r="I19" s="31" t="str">
        <f t="shared" si="7"/>
        <v/>
      </c>
      <c r="J19" s="22" t="str">
        <f t="shared" si="0"/>
        <v/>
      </c>
      <c r="K19" s="20" t="str">
        <f t="shared" si="8"/>
        <v/>
      </c>
      <c r="L19" s="22" t="str">
        <f t="shared" si="9"/>
        <v/>
      </c>
      <c r="M19" s="20" t="str">
        <f t="shared" si="1"/>
        <v/>
      </c>
      <c r="N19" s="86" t="str">
        <f t="shared" si="10"/>
        <v/>
      </c>
      <c r="O19" s="21" t="str">
        <f t="shared" si="2"/>
        <v/>
      </c>
      <c r="P19" s="21" t="str">
        <f t="shared" si="3"/>
        <v/>
      </c>
      <c r="Q19" s="46" t="str">
        <f t="shared" si="11"/>
        <v/>
      </c>
    </row>
    <row r="20" spans="2:17" x14ac:dyDescent="0.2">
      <c r="B20" s="23" t="s">
        <v>100</v>
      </c>
      <c r="C20" s="20">
        <v>701</v>
      </c>
      <c r="D20" s="20">
        <v>0</v>
      </c>
      <c r="E20" s="21">
        <f t="shared" si="4"/>
        <v>0</v>
      </c>
      <c r="F20" s="21">
        <f t="shared" si="5"/>
        <v>1.7711770621200559E-3</v>
      </c>
      <c r="G20" s="46">
        <f t="shared" si="6"/>
        <v>-1.7711770621200559E-3</v>
      </c>
      <c r="H20" s="19"/>
      <c r="I20" s="31" t="str">
        <f t="shared" si="7"/>
        <v/>
      </c>
      <c r="J20" s="22" t="str">
        <f t="shared" si="0"/>
        <v/>
      </c>
      <c r="K20" s="20" t="str">
        <f t="shared" si="8"/>
        <v/>
      </c>
      <c r="L20" s="22" t="str">
        <f t="shared" si="9"/>
        <v/>
      </c>
      <c r="M20" s="20" t="str">
        <f t="shared" si="1"/>
        <v/>
      </c>
      <c r="N20" s="86" t="str">
        <f t="shared" si="10"/>
        <v/>
      </c>
      <c r="O20" s="21" t="str">
        <f t="shared" si="2"/>
        <v/>
      </c>
      <c r="P20" s="21" t="str">
        <f t="shared" si="3"/>
        <v/>
      </c>
      <c r="Q20" s="46" t="str">
        <f t="shared" si="11"/>
        <v/>
      </c>
    </row>
    <row r="21" spans="2:17" x14ac:dyDescent="0.2">
      <c r="B21" s="48" t="s">
        <v>101</v>
      </c>
      <c r="C21" s="49">
        <v>34180</v>
      </c>
      <c r="D21" s="49">
        <v>3</v>
      </c>
      <c r="E21" s="50">
        <f t="shared" si="4"/>
        <v>0.1</v>
      </c>
      <c r="F21" s="50">
        <f t="shared" si="5"/>
        <v>8.6360673299947954E-2</v>
      </c>
      <c r="G21" s="51">
        <f t="shared" si="6"/>
        <v>1.3639326700052051E-2</v>
      </c>
      <c r="H21" s="19"/>
      <c r="I21" s="71">
        <f t="shared" si="7"/>
        <v>34180</v>
      </c>
      <c r="J21" s="52">
        <f t="shared" si="0"/>
        <v>2.8971012035938295</v>
      </c>
      <c r="K21" s="49">
        <f t="shared" si="8"/>
        <v>2</v>
      </c>
      <c r="L21" s="52">
        <f t="shared" si="9"/>
        <v>0.8971012035938295</v>
      </c>
      <c r="M21" s="49">
        <f t="shared" si="1"/>
        <v>1</v>
      </c>
      <c r="N21" s="49">
        <f t="shared" si="10"/>
        <v>3</v>
      </c>
      <c r="O21" s="50">
        <f t="shared" si="2"/>
        <v>0.1</v>
      </c>
      <c r="P21" s="50">
        <f t="shared" si="3"/>
        <v>9.3457432846268271E-2</v>
      </c>
      <c r="Q21" s="51">
        <f t="shared" si="11"/>
        <v>6.5425671537317348E-3</v>
      </c>
    </row>
    <row r="22" spans="2:17" x14ac:dyDescent="0.2">
      <c r="B22" s="23" t="s">
        <v>103</v>
      </c>
      <c r="C22" s="20">
        <v>188</v>
      </c>
      <c r="D22" s="20">
        <v>0</v>
      </c>
      <c r="E22" s="21">
        <f t="shared" si="4"/>
        <v>0</v>
      </c>
      <c r="F22" s="21">
        <f t="shared" si="5"/>
        <v>4.7500896958426608E-4</v>
      </c>
      <c r="G22" s="46">
        <f t="shared" si="6"/>
        <v>-4.7500896958426608E-4</v>
      </c>
      <c r="H22" s="19"/>
      <c r="I22" s="31" t="str">
        <f t="shared" si="7"/>
        <v/>
      </c>
      <c r="J22" s="22" t="str">
        <f t="shared" si="0"/>
        <v/>
      </c>
      <c r="K22" s="20" t="str">
        <f t="shared" si="8"/>
        <v/>
      </c>
      <c r="L22" s="22" t="str">
        <f t="shared" si="9"/>
        <v/>
      </c>
      <c r="M22" s="20" t="str">
        <f t="shared" si="1"/>
        <v/>
      </c>
      <c r="N22" s="86" t="str">
        <f t="shared" si="10"/>
        <v/>
      </c>
      <c r="O22" s="21" t="str">
        <f t="shared" si="2"/>
        <v/>
      </c>
      <c r="P22" s="21" t="str">
        <f t="shared" si="3"/>
        <v/>
      </c>
      <c r="Q22" s="46" t="str">
        <f t="shared" si="11"/>
        <v/>
      </c>
    </row>
    <row r="23" spans="2:17" x14ac:dyDescent="0.2">
      <c r="B23" s="23" t="s">
        <v>105</v>
      </c>
      <c r="C23" s="20">
        <v>627</v>
      </c>
      <c r="D23" s="20">
        <v>0</v>
      </c>
      <c r="E23" s="21">
        <f t="shared" si="4"/>
        <v>0</v>
      </c>
      <c r="F23" s="21">
        <f t="shared" si="5"/>
        <v>1.5842054464326322E-3</v>
      </c>
      <c r="G23" s="46">
        <f t="shared" si="6"/>
        <v>-1.5842054464326322E-3</v>
      </c>
      <c r="H23" s="19"/>
      <c r="I23" s="31" t="str">
        <f t="shared" si="7"/>
        <v/>
      </c>
      <c r="J23" s="22" t="str">
        <f t="shared" si="0"/>
        <v/>
      </c>
      <c r="K23" s="20" t="str">
        <f t="shared" si="8"/>
        <v/>
      </c>
      <c r="L23" s="22" t="str">
        <f t="shared" si="9"/>
        <v/>
      </c>
      <c r="M23" s="20" t="str">
        <f t="shared" si="1"/>
        <v/>
      </c>
      <c r="N23" s="86" t="str">
        <f t="shared" si="10"/>
        <v/>
      </c>
      <c r="O23" s="21" t="str">
        <f t="shared" si="2"/>
        <v/>
      </c>
      <c r="P23" s="21" t="str">
        <f t="shared" si="3"/>
        <v/>
      </c>
      <c r="Q23" s="46" t="str">
        <f t="shared" si="11"/>
        <v/>
      </c>
    </row>
    <row r="24" spans="2:17" x14ac:dyDescent="0.2">
      <c r="B24" s="23" t="s">
        <v>111</v>
      </c>
      <c r="C24" s="20">
        <v>177</v>
      </c>
      <c r="D24" s="20">
        <v>0</v>
      </c>
      <c r="E24" s="21">
        <f t="shared" si="4"/>
        <v>0</v>
      </c>
      <c r="F24" s="21">
        <f t="shared" si="5"/>
        <v>4.4721589157667603E-4</v>
      </c>
      <c r="G24" s="46">
        <f t="shared" si="6"/>
        <v>-4.4721589157667603E-4</v>
      </c>
      <c r="H24" s="19"/>
      <c r="I24" s="31" t="str">
        <f t="shared" si="7"/>
        <v/>
      </c>
      <c r="J24" s="22" t="str">
        <f t="shared" si="0"/>
        <v/>
      </c>
      <c r="K24" s="20" t="str">
        <f t="shared" si="8"/>
        <v/>
      </c>
      <c r="L24" s="22" t="str">
        <f t="shared" si="9"/>
        <v/>
      </c>
      <c r="M24" s="20" t="str">
        <f t="shared" si="1"/>
        <v/>
      </c>
      <c r="N24" s="86" t="str">
        <f t="shared" si="10"/>
        <v/>
      </c>
      <c r="O24" s="21" t="str">
        <f t="shared" si="2"/>
        <v/>
      </c>
      <c r="P24" s="21" t="str">
        <f t="shared" si="3"/>
        <v/>
      </c>
      <c r="Q24" s="46" t="str">
        <f t="shared" si="11"/>
        <v/>
      </c>
    </row>
    <row r="25" spans="2:17" x14ac:dyDescent="0.2">
      <c r="B25" s="23" t="s">
        <v>112</v>
      </c>
      <c r="C25" s="20">
        <v>138</v>
      </c>
      <c r="D25" s="20">
        <v>0</v>
      </c>
      <c r="E25" s="21">
        <f t="shared" si="4"/>
        <v>0</v>
      </c>
      <c r="F25" s="21">
        <f t="shared" si="5"/>
        <v>3.4867679682249321E-4</v>
      </c>
      <c r="G25" s="46">
        <f t="shared" si="6"/>
        <v>-3.4867679682249321E-4</v>
      </c>
      <c r="H25" s="19"/>
      <c r="I25" s="31" t="str">
        <f t="shared" si="7"/>
        <v/>
      </c>
      <c r="J25" s="22" t="str">
        <f t="shared" si="0"/>
        <v/>
      </c>
      <c r="K25" s="20" t="str">
        <f t="shared" si="8"/>
        <v/>
      </c>
      <c r="L25" s="22" t="str">
        <f t="shared" si="9"/>
        <v/>
      </c>
      <c r="M25" s="20" t="str">
        <f t="shared" si="1"/>
        <v/>
      </c>
      <c r="N25" s="86" t="str">
        <f t="shared" si="10"/>
        <v/>
      </c>
      <c r="O25" s="21" t="str">
        <f t="shared" si="2"/>
        <v/>
      </c>
      <c r="P25" s="21" t="str">
        <f t="shared" si="3"/>
        <v/>
      </c>
      <c r="Q25" s="46" t="str">
        <f t="shared" si="11"/>
        <v/>
      </c>
    </row>
    <row r="26" spans="2:17" x14ac:dyDescent="0.2">
      <c r="B26" s="23" t="s">
        <v>113</v>
      </c>
      <c r="C26" s="20">
        <v>3111</v>
      </c>
      <c r="D26" s="20">
        <v>0</v>
      </c>
      <c r="E26" s="21">
        <f t="shared" si="4"/>
        <v>0</v>
      </c>
      <c r="F26" s="21">
        <f t="shared" si="5"/>
        <v>7.8603877892375103E-3</v>
      </c>
      <c r="G26" s="46">
        <f t="shared" si="6"/>
        <v>-7.8603877892375103E-3</v>
      </c>
      <c r="H26" s="19"/>
      <c r="I26" s="31" t="str">
        <f t="shared" si="7"/>
        <v/>
      </c>
      <c r="J26" s="22" t="str">
        <f t="shared" si="0"/>
        <v/>
      </c>
      <c r="K26" s="20" t="str">
        <f t="shared" si="8"/>
        <v/>
      </c>
      <c r="L26" s="22" t="str">
        <f t="shared" si="9"/>
        <v/>
      </c>
      <c r="M26" s="20" t="str">
        <f t="shared" si="1"/>
        <v/>
      </c>
      <c r="N26" s="86" t="str">
        <f t="shared" si="10"/>
        <v/>
      </c>
      <c r="O26" s="21" t="str">
        <f t="shared" si="2"/>
        <v/>
      </c>
      <c r="P26" s="21" t="str">
        <f t="shared" si="3"/>
        <v/>
      </c>
      <c r="Q26" s="46" t="str">
        <f t="shared" si="11"/>
        <v/>
      </c>
    </row>
    <row r="27" spans="2:17" ht="17" thickBot="1" x14ac:dyDescent="0.25">
      <c r="B27" s="58" t="s">
        <v>116</v>
      </c>
      <c r="C27" s="59">
        <v>7239</v>
      </c>
      <c r="D27" s="63">
        <v>1</v>
      </c>
      <c r="E27" s="60">
        <f t="shared" si="4"/>
        <v>3.3333333333333333E-2</v>
      </c>
      <c r="F27" s="60">
        <f t="shared" si="5"/>
        <v>1.8290371972449478E-2</v>
      </c>
      <c r="G27" s="61">
        <f t="shared" si="6"/>
        <v>1.5042961360883855E-2</v>
      </c>
      <c r="H27" s="19"/>
      <c r="I27" s="31" t="str">
        <f t="shared" si="7"/>
        <v/>
      </c>
      <c r="J27" s="43" t="str">
        <f t="shared" si="0"/>
        <v/>
      </c>
      <c r="K27" s="29" t="str">
        <f t="shared" si="8"/>
        <v/>
      </c>
      <c r="L27" s="43" t="str">
        <f t="shared" si="9"/>
        <v/>
      </c>
      <c r="M27" s="29" t="str">
        <f t="shared" si="1"/>
        <v/>
      </c>
      <c r="N27" s="99" t="str">
        <f t="shared" si="10"/>
        <v/>
      </c>
      <c r="O27" s="30" t="str">
        <f t="shared" si="2"/>
        <v/>
      </c>
      <c r="P27" s="30" t="str">
        <f t="shared" si="3"/>
        <v/>
      </c>
      <c r="Q27" s="47" t="str">
        <f t="shared" si="11"/>
        <v/>
      </c>
    </row>
    <row r="28" spans="2:17" x14ac:dyDescent="0.2">
      <c r="B28" s="40" t="s">
        <v>27</v>
      </c>
      <c r="C28" s="41">
        <f>SUM(C4:C27)</f>
        <v>395782</v>
      </c>
      <c r="D28" s="41">
        <f>SUM(D4:D27)</f>
        <v>30</v>
      </c>
      <c r="E28" s="42">
        <f>SUM(E4:E27)</f>
        <v>1</v>
      </c>
      <c r="F28" s="42">
        <f>SUM(F4:F27)</f>
        <v>1</v>
      </c>
      <c r="G28" s="55">
        <f>SUM(G4:G27)</f>
        <v>0</v>
      </c>
      <c r="I28" s="40">
        <f>SUM(I4:I27)</f>
        <v>365728</v>
      </c>
      <c r="J28" s="41"/>
      <c r="K28" s="41">
        <f>SUM(K4:K27)</f>
        <v>29</v>
      </c>
      <c r="L28" s="41"/>
      <c r="M28" s="41"/>
      <c r="N28" s="41">
        <f>SUM(N4:N27)</f>
        <v>30</v>
      </c>
      <c r="O28" s="42">
        <f>SUM(O4:O27)</f>
        <v>0.99999999999999989</v>
      </c>
      <c r="P28" s="42">
        <f>SUM(P4:P27)</f>
        <v>1</v>
      </c>
      <c r="Q28" s="55">
        <f>SUM(Q9:Q27)</f>
        <v>1.3877787807814457E-17</v>
      </c>
    </row>
    <row r="29" spans="2:17" x14ac:dyDescent="0.2">
      <c r="B29" s="23" t="s">
        <v>15</v>
      </c>
      <c r="C29" s="20">
        <v>656826</v>
      </c>
      <c r="D29" s="20"/>
      <c r="E29" s="20"/>
      <c r="F29" s="20"/>
      <c r="G29" s="24"/>
      <c r="I29" s="23"/>
      <c r="J29" s="20"/>
      <c r="K29" s="20"/>
      <c r="L29" s="20"/>
      <c r="M29" s="20"/>
      <c r="N29" s="20"/>
      <c r="O29" s="20"/>
      <c r="P29" s="20"/>
      <c r="Q29" s="24"/>
    </row>
    <row r="30" spans="2:17" x14ac:dyDescent="0.2">
      <c r="B30" s="23" t="s">
        <v>16</v>
      </c>
      <c r="C30" s="20">
        <v>12768</v>
      </c>
      <c r="D30" s="20"/>
      <c r="E30" s="20"/>
      <c r="F30" s="20"/>
      <c r="G30" s="24"/>
      <c r="I30" s="23">
        <f>_xlfn.FLOOR.MATH(I28/(D28+1))+1</f>
        <v>11798</v>
      </c>
      <c r="J30" s="20"/>
      <c r="K30" s="20"/>
      <c r="L30" s="20"/>
      <c r="M30" s="20"/>
      <c r="N30" s="20"/>
      <c r="O30" s="20"/>
      <c r="P30" s="20"/>
      <c r="Q30" s="24"/>
    </row>
    <row r="31" spans="2:17" x14ac:dyDescent="0.2">
      <c r="B31" s="23" t="s">
        <v>17</v>
      </c>
      <c r="C31" s="20">
        <v>30</v>
      </c>
      <c r="D31" s="20"/>
      <c r="E31" s="20"/>
      <c r="F31" s="20"/>
      <c r="G31" s="24"/>
      <c r="I31" s="23">
        <v>30</v>
      </c>
      <c r="J31" s="20"/>
      <c r="K31" s="20"/>
      <c r="L31" s="20"/>
      <c r="M31" s="20"/>
      <c r="N31" s="20"/>
      <c r="O31" s="20"/>
      <c r="P31" s="20"/>
      <c r="Q31" s="24"/>
    </row>
    <row r="32" spans="2:17" ht="17" thickBot="1" x14ac:dyDescent="0.25">
      <c r="B32" s="25"/>
      <c r="C32" s="26"/>
      <c r="D32" s="26"/>
      <c r="E32" s="26"/>
      <c r="F32" s="26"/>
      <c r="G32" s="27"/>
      <c r="I32" s="25"/>
      <c r="J32" s="26"/>
      <c r="K32" s="26"/>
      <c r="L32" s="26"/>
      <c r="M32" s="26"/>
      <c r="N32" s="26"/>
      <c r="O32" s="26"/>
      <c r="P32" s="26"/>
      <c r="Q32" s="27"/>
    </row>
    <row r="33" spans="3:17" x14ac:dyDescent="0.2">
      <c r="C33" s="19"/>
      <c r="J33" s="19"/>
    </row>
    <row r="34" spans="3:17" x14ac:dyDescent="0.2">
      <c r="C34" s="54" t="s">
        <v>33</v>
      </c>
      <c r="F34" s="77" t="s">
        <v>28</v>
      </c>
      <c r="G34" s="78" cm="1">
        <f t="array" ref="G34">SUM(IF(G4:G27&lt;&gt;"", ABS(G4:G27), 0))/COUNT(G4:G27)</f>
        <v>4.8037808692664146E-3</v>
      </c>
      <c r="J34" s="19">
        <f>SUMIF(N4:N27, "&lt;&gt;0", I4:I27)/C28</f>
        <v>0.92406425759635358</v>
      </c>
      <c r="K34" t="s">
        <v>29</v>
      </c>
      <c r="P34" s="77" t="s">
        <v>28</v>
      </c>
      <c r="Q34" s="78" cm="1">
        <f t="array" ref="Q34">SUM(IF(Q4:Q27&lt;&gt;"", ABS(Q4:Q27), 0))/COUNT(Q4:Q27)</f>
        <v>5.3063114299880428E-3</v>
      </c>
    </row>
    <row r="35" spans="3:17" x14ac:dyDescent="0.2">
      <c r="C35" s="19">
        <f>C28/C29</f>
        <v>0.60256749885053273</v>
      </c>
      <c r="D35" t="s">
        <v>34</v>
      </c>
      <c r="J35" s="54" t="s">
        <v>39</v>
      </c>
    </row>
  </sheetData>
  <mergeCells count="1">
    <mergeCell ref="I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C8539-0167-C54A-8D0E-419B4C5E23C7}">
  <dimension ref="B1:Q39"/>
  <sheetViews>
    <sheetView tabSelected="1" workbookViewId="0">
      <selection activeCell="B44" sqref="B44:B45"/>
    </sheetView>
  </sheetViews>
  <sheetFormatPr baseColWidth="10" defaultColWidth="11" defaultRowHeight="16" x14ac:dyDescent="0.2"/>
  <cols>
    <col min="2" max="2" width="53.33203125" customWidth="1"/>
    <col min="4" max="8" width="15.83203125" customWidth="1"/>
    <col min="9" max="9" width="12.5" customWidth="1"/>
    <col min="10" max="10" width="14.1640625" bestFit="1" customWidth="1"/>
  </cols>
  <sheetData>
    <row r="1" spans="2:17" ht="33" customHeight="1" x14ac:dyDescent="0.25">
      <c r="B1" s="44" t="s">
        <v>52</v>
      </c>
    </row>
    <row r="2" spans="2:17" ht="41" customHeight="1" thickBot="1" x14ac:dyDescent="0.3">
      <c r="B2" s="44" t="s">
        <v>18</v>
      </c>
      <c r="C2" s="44"/>
      <c r="D2" s="44"/>
      <c r="I2" s="108" t="s">
        <v>40</v>
      </c>
      <c r="J2" s="108"/>
      <c r="K2" s="44"/>
      <c r="L2" s="44"/>
      <c r="N2" s="79" t="s">
        <v>41</v>
      </c>
    </row>
    <row r="3" spans="2:17" ht="35" thickBot="1" x14ac:dyDescent="0.25">
      <c r="B3" s="39" t="s">
        <v>10</v>
      </c>
      <c r="C3" s="37" t="s">
        <v>11</v>
      </c>
      <c r="D3" s="37" t="s">
        <v>12</v>
      </c>
      <c r="E3" s="37" t="s">
        <v>19</v>
      </c>
      <c r="F3" s="37" t="s">
        <v>20</v>
      </c>
      <c r="G3" s="38" t="s">
        <v>21</v>
      </c>
      <c r="I3" s="35" t="s">
        <v>42</v>
      </c>
      <c r="J3" s="36" t="s">
        <v>22</v>
      </c>
      <c r="K3" s="36" t="s">
        <v>23</v>
      </c>
      <c r="L3" s="37" t="s">
        <v>24</v>
      </c>
      <c r="M3" s="37" t="s">
        <v>25</v>
      </c>
      <c r="N3" s="37" t="s">
        <v>26</v>
      </c>
      <c r="O3" s="37" t="s">
        <v>19</v>
      </c>
      <c r="P3" s="37" t="s">
        <v>20</v>
      </c>
      <c r="Q3" s="38" t="s">
        <v>21</v>
      </c>
    </row>
    <row r="4" spans="2:17" x14ac:dyDescent="0.2">
      <c r="B4" s="31" t="s">
        <v>57</v>
      </c>
      <c r="C4" s="32">
        <v>5788</v>
      </c>
      <c r="D4" s="32">
        <v>0</v>
      </c>
      <c r="E4" s="33">
        <f>D4/$D$33</f>
        <v>0</v>
      </c>
      <c r="F4" s="33">
        <f>C4/$C$33</f>
        <v>2.9406639255018258E-3</v>
      </c>
      <c r="G4" s="45">
        <f>E4-F4</f>
        <v>-2.9406639255018258E-3</v>
      </c>
      <c r="H4" s="19"/>
      <c r="I4" s="31" t="str">
        <f>IF(C4&gt;=C$35, C4, "")</f>
        <v/>
      </c>
      <c r="J4" s="34" t="str">
        <f t="shared" ref="J4:J32" si="0">IF(I4&lt;&gt;"", I4/$I$35, "")</f>
        <v/>
      </c>
      <c r="K4" s="32" t="str">
        <f>IF(J4&lt;&gt;"", _xlfn.FLOOR.MATH(J4), "")</f>
        <v/>
      </c>
      <c r="L4" s="34" t="str">
        <f>IF(J4&lt;&gt;"", J4-K4, "")</f>
        <v/>
      </c>
      <c r="M4" s="32" t="str">
        <f t="shared" ref="M4:M32" si="1">IF(L4&lt;&gt;"", IF(RANK(L4,$L$4:$L$32)&lt;=($D$33-$K$33), RANK(L4,$L$4:$L$32), ""), "")</f>
        <v/>
      </c>
      <c r="N4" s="85" t="str">
        <f>IF(M4&lt;&gt;"", K4+1, K4)</f>
        <v/>
      </c>
      <c r="O4" s="33" t="str">
        <f t="shared" ref="O4:O32" si="2">IF(N4&lt;&gt;"", N4/$N$33, "")</f>
        <v/>
      </c>
      <c r="P4" s="33" t="str">
        <f t="shared" ref="P4:P32" si="3">IF(I4&lt;&gt;"", I4/$I$33, "")</f>
        <v/>
      </c>
      <c r="Q4" s="82" t="str">
        <f>IF(P4&lt;&gt;"", O4-P4, "")</f>
        <v/>
      </c>
    </row>
    <row r="5" spans="2:17" x14ac:dyDescent="0.2">
      <c r="B5" s="23" t="s">
        <v>59</v>
      </c>
      <c r="C5" s="20">
        <v>8318</v>
      </c>
      <c r="D5" s="20">
        <v>0</v>
      </c>
      <c r="E5" s="21">
        <f t="shared" ref="E5:E32" si="4">D5/$D$33</f>
        <v>0</v>
      </c>
      <c r="F5" s="21">
        <f t="shared" ref="F5:F32" si="5">C5/$C$33</f>
        <v>4.226061252993121E-3</v>
      </c>
      <c r="G5" s="46">
        <f t="shared" ref="G5:G32" si="6">E5-F5</f>
        <v>-4.226061252993121E-3</v>
      </c>
      <c r="H5" s="19"/>
      <c r="I5" s="31" t="str">
        <f t="shared" ref="I5:I32" si="7">IF(C5&gt;=C$35, C5, "")</f>
        <v/>
      </c>
      <c r="J5" s="22" t="str">
        <f t="shared" si="0"/>
        <v/>
      </c>
      <c r="K5" s="20" t="str">
        <f t="shared" ref="K5:K32" si="8">IF(J5&lt;&gt;"", _xlfn.FLOOR.MATH(J5), "")</f>
        <v/>
      </c>
      <c r="L5" s="22" t="str">
        <f t="shared" ref="L5:L32" si="9">IF(J5&lt;&gt;"", J5-K5, "")</f>
        <v/>
      </c>
      <c r="M5" s="20" t="str">
        <f t="shared" si="1"/>
        <v/>
      </c>
      <c r="N5" s="86" t="str">
        <f t="shared" ref="N5:N32" si="10">IF(M5&lt;&gt;"", K5+1, K5)</f>
        <v/>
      </c>
      <c r="O5" s="21" t="str">
        <f t="shared" si="2"/>
        <v/>
      </c>
      <c r="P5" s="21" t="str">
        <f t="shared" si="3"/>
        <v/>
      </c>
      <c r="Q5" s="83" t="str">
        <f t="shared" ref="Q5:Q32" si="11">IF(P5&lt;&gt;"", O5-P5, "")</f>
        <v/>
      </c>
    </row>
    <row r="6" spans="2:17" x14ac:dyDescent="0.2">
      <c r="B6" s="48" t="s">
        <v>60</v>
      </c>
      <c r="C6" s="49">
        <v>25363</v>
      </c>
      <c r="D6" s="49">
        <v>1</v>
      </c>
      <c r="E6" s="50">
        <f t="shared" si="4"/>
        <v>2.3809523809523808E-2</v>
      </c>
      <c r="F6" s="50">
        <f t="shared" si="5"/>
        <v>1.2885981192554043E-2</v>
      </c>
      <c r="G6" s="51">
        <f t="shared" si="6"/>
        <v>1.0923542616969765E-2</v>
      </c>
      <c r="H6" s="19"/>
      <c r="I6" s="31" t="str">
        <f t="shared" si="7"/>
        <v/>
      </c>
      <c r="J6" s="22" t="str">
        <f t="shared" si="0"/>
        <v/>
      </c>
      <c r="K6" s="20" t="str">
        <f t="shared" si="8"/>
        <v/>
      </c>
      <c r="L6" s="22" t="str">
        <f t="shared" si="9"/>
        <v/>
      </c>
      <c r="M6" s="20" t="str">
        <f t="shared" si="1"/>
        <v/>
      </c>
      <c r="N6" s="87" t="str">
        <f t="shared" si="10"/>
        <v/>
      </c>
      <c r="O6" s="21" t="str">
        <f t="shared" si="2"/>
        <v/>
      </c>
      <c r="P6" s="21" t="str">
        <f t="shared" si="3"/>
        <v/>
      </c>
      <c r="Q6" s="83" t="str">
        <f t="shared" si="11"/>
        <v/>
      </c>
    </row>
    <row r="7" spans="2:17" x14ac:dyDescent="0.2">
      <c r="B7" s="23" t="s">
        <v>64</v>
      </c>
      <c r="C7" s="20">
        <v>1481</v>
      </c>
      <c r="D7" s="20">
        <v>0</v>
      </c>
      <c r="E7" s="21">
        <f t="shared" si="4"/>
        <v>0</v>
      </c>
      <c r="F7" s="21">
        <f t="shared" si="5"/>
        <v>7.524400956579482E-4</v>
      </c>
      <c r="G7" s="46">
        <f t="shared" si="6"/>
        <v>-7.524400956579482E-4</v>
      </c>
      <c r="H7" s="19"/>
      <c r="I7" s="31" t="str">
        <f t="shared" si="7"/>
        <v/>
      </c>
      <c r="J7" s="22" t="str">
        <f t="shared" si="0"/>
        <v/>
      </c>
      <c r="K7" s="20" t="str">
        <f t="shared" si="8"/>
        <v/>
      </c>
      <c r="L7" s="22" t="str">
        <f t="shared" si="9"/>
        <v/>
      </c>
      <c r="M7" s="20" t="str">
        <f t="shared" si="1"/>
        <v/>
      </c>
      <c r="N7" s="86" t="str">
        <f t="shared" si="10"/>
        <v/>
      </c>
      <c r="O7" s="21" t="str">
        <f t="shared" si="2"/>
        <v/>
      </c>
      <c r="P7" s="21" t="str">
        <f t="shared" si="3"/>
        <v/>
      </c>
      <c r="Q7" s="83" t="str">
        <f t="shared" si="11"/>
        <v/>
      </c>
    </row>
    <row r="8" spans="2:17" x14ac:dyDescent="0.2">
      <c r="B8" s="48" t="s">
        <v>67</v>
      </c>
      <c r="C8" s="49">
        <v>384853</v>
      </c>
      <c r="D8" s="49">
        <v>8</v>
      </c>
      <c r="E8" s="50">
        <f t="shared" si="4"/>
        <v>0.19047619047619047</v>
      </c>
      <c r="F8" s="50">
        <f t="shared" si="5"/>
        <v>0.19552925599881724</v>
      </c>
      <c r="G8" s="51">
        <f t="shared" si="6"/>
        <v>-5.0530655226267707E-3</v>
      </c>
      <c r="H8" s="19"/>
      <c r="I8" s="71">
        <f t="shared" si="7"/>
        <v>384853</v>
      </c>
      <c r="J8" s="52">
        <f t="shared" si="0"/>
        <v>9.3072067714631199</v>
      </c>
      <c r="K8" s="49">
        <f t="shared" si="8"/>
        <v>9</v>
      </c>
      <c r="L8" s="52">
        <f t="shared" si="9"/>
        <v>0.30720677146311992</v>
      </c>
      <c r="M8" s="49" t="str">
        <f t="shared" si="1"/>
        <v/>
      </c>
      <c r="N8" s="49">
        <f t="shared" si="10"/>
        <v>9</v>
      </c>
      <c r="O8" s="50">
        <f t="shared" si="2"/>
        <v>0.21428571428571427</v>
      </c>
      <c r="P8" s="50">
        <f t="shared" si="3"/>
        <v>0.21645190373266246</v>
      </c>
      <c r="Q8" s="51">
        <f t="shared" si="11"/>
        <v>-2.1661894469481857E-3</v>
      </c>
    </row>
    <row r="9" spans="2:17" x14ac:dyDescent="0.2">
      <c r="B9" s="23" t="s">
        <v>71</v>
      </c>
      <c r="C9" s="20">
        <v>5581</v>
      </c>
      <c r="D9" s="20">
        <v>0</v>
      </c>
      <c r="E9" s="21">
        <f t="shared" si="4"/>
        <v>0</v>
      </c>
      <c r="F9" s="21">
        <f t="shared" si="5"/>
        <v>2.8354950532525377E-3</v>
      </c>
      <c r="G9" s="46">
        <f t="shared" si="6"/>
        <v>-2.8354950532525377E-3</v>
      </c>
      <c r="H9" s="19"/>
      <c r="I9" s="31" t="str">
        <f t="shared" si="7"/>
        <v/>
      </c>
      <c r="J9" s="22" t="str">
        <f t="shared" si="0"/>
        <v/>
      </c>
      <c r="K9" s="20" t="str">
        <f t="shared" si="8"/>
        <v/>
      </c>
      <c r="L9" s="22" t="str">
        <f t="shared" si="9"/>
        <v/>
      </c>
      <c r="M9" s="20" t="str">
        <f t="shared" si="1"/>
        <v/>
      </c>
      <c r="N9" s="86" t="str">
        <f t="shared" si="10"/>
        <v/>
      </c>
      <c r="O9" s="21" t="str">
        <f t="shared" si="2"/>
        <v/>
      </c>
      <c r="P9" s="21" t="str">
        <f t="shared" si="3"/>
        <v/>
      </c>
      <c r="Q9" s="83" t="str">
        <f t="shared" si="11"/>
        <v/>
      </c>
    </row>
    <row r="10" spans="2:17" x14ac:dyDescent="0.2">
      <c r="B10" s="48" t="s">
        <v>72</v>
      </c>
      <c r="C10" s="49">
        <v>25537</v>
      </c>
      <c r="D10" s="49">
        <v>1</v>
      </c>
      <c r="E10" s="50">
        <f t="shared" si="4"/>
        <v>2.3809523809523808E-2</v>
      </c>
      <c r="F10" s="50">
        <f t="shared" si="5"/>
        <v>1.297438401270562E-2</v>
      </c>
      <c r="G10" s="51">
        <f t="shared" si="6"/>
        <v>1.0835139796818188E-2</v>
      </c>
      <c r="H10" s="19"/>
      <c r="I10" s="31" t="str">
        <f t="shared" si="7"/>
        <v/>
      </c>
      <c r="J10" s="22" t="str">
        <f t="shared" si="0"/>
        <v/>
      </c>
      <c r="K10" s="20" t="str">
        <f t="shared" si="8"/>
        <v/>
      </c>
      <c r="L10" s="22" t="str">
        <f t="shared" si="9"/>
        <v/>
      </c>
      <c r="M10" s="20" t="str">
        <f t="shared" si="1"/>
        <v/>
      </c>
      <c r="N10" s="86" t="str">
        <f t="shared" si="10"/>
        <v/>
      </c>
      <c r="O10" s="21" t="str">
        <f t="shared" si="2"/>
        <v/>
      </c>
      <c r="P10" s="21" t="str">
        <f t="shared" si="3"/>
        <v/>
      </c>
      <c r="Q10" s="83" t="str">
        <f t="shared" si="11"/>
        <v/>
      </c>
    </row>
    <row r="11" spans="2:17" x14ac:dyDescent="0.2">
      <c r="B11" s="23" t="s">
        <v>74</v>
      </c>
      <c r="C11" s="20">
        <v>2430</v>
      </c>
      <c r="D11" s="20">
        <v>0</v>
      </c>
      <c r="E11" s="21">
        <f t="shared" si="4"/>
        <v>0</v>
      </c>
      <c r="F11" s="21">
        <f t="shared" si="5"/>
        <v>1.2345911090133788E-3</v>
      </c>
      <c r="G11" s="46">
        <f t="shared" si="6"/>
        <v>-1.2345911090133788E-3</v>
      </c>
      <c r="H11" s="19"/>
      <c r="I11" s="31" t="str">
        <f t="shared" si="7"/>
        <v/>
      </c>
      <c r="J11" s="22" t="str">
        <f t="shared" si="0"/>
        <v/>
      </c>
      <c r="K11" s="20" t="str">
        <f t="shared" si="8"/>
        <v/>
      </c>
      <c r="L11" s="22" t="str">
        <f t="shared" si="9"/>
        <v/>
      </c>
      <c r="M11" s="20" t="str">
        <f t="shared" si="1"/>
        <v/>
      </c>
      <c r="N11" s="86" t="str">
        <f t="shared" si="10"/>
        <v/>
      </c>
      <c r="O11" s="21" t="str">
        <f t="shared" si="2"/>
        <v/>
      </c>
      <c r="P11" s="21" t="str">
        <f t="shared" si="3"/>
        <v/>
      </c>
      <c r="Q11" s="83" t="str">
        <f t="shared" si="11"/>
        <v/>
      </c>
    </row>
    <row r="12" spans="2:17" x14ac:dyDescent="0.2">
      <c r="B12" s="23" t="s">
        <v>75</v>
      </c>
      <c r="C12" s="20">
        <v>5065</v>
      </c>
      <c r="D12" s="20">
        <v>0</v>
      </c>
      <c r="E12" s="21">
        <f t="shared" si="4"/>
        <v>0</v>
      </c>
      <c r="F12" s="21">
        <f t="shared" si="5"/>
        <v>2.5733349659064872E-3</v>
      </c>
      <c r="G12" s="46">
        <f t="shared" si="6"/>
        <v>-2.5733349659064872E-3</v>
      </c>
      <c r="H12" s="19"/>
      <c r="I12" s="31" t="str">
        <f t="shared" si="7"/>
        <v/>
      </c>
      <c r="J12" s="22" t="str">
        <f t="shared" si="0"/>
        <v/>
      </c>
      <c r="K12" s="20" t="str">
        <f t="shared" si="8"/>
        <v/>
      </c>
      <c r="L12" s="22" t="str">
        <f t="shared" si="9"/>
        <v/>
      </c>
      <c r="M12" s="20" t="str">
        <f t="shared" si="1"/>
        <v/>
      </c>
      <c r="N12" s="86" t="str">
        <f t="shared" si="10"/>
        <v/>
      </c>
      <c r="O12" s="21" t="str">
        <f t="shared" si="2"/>
        <v/>
      </c>
      <c r="P12" s="21" t="str">
        <f t="shared" si="3"/>
        <v/>
      </c>
      <c r="Q12" s="83" t="str">
        <f t="shared" si="11"/>
        <v/>
      </c>
    </row>
    <row r="13" spans="2:17" x14ac:dyDescent="0.2">
      <c r="B13" s="23" t="s">
        <v>76</v>
      </c>
      <c r="C13" s="20">
        <v>1772</v>
      </c>
      <c r="D13" s="20">
        <v>0</v>
      </c>
      <c r="E13" s="21">
        <f t="shared" si="4"/>
        <v>0</v>
      </c>
      <c r="F13" s="21">
        <f t="shared" si="5"/>
        <v>9.0028619142868609E-4</v>
      </c>
      <c r="G13" s="46">
        <f t="shared" si="6"/>
        <v>-9.0028619142868609E-4</v>
      </c>
      <c r="H13" s="19"/>
      <c r="I13" s="31" t="str">
        <f t="shared" si="7"/>
        <v/>
      </c>
      <c r="J13" s="22" t="str">
        <f t="shared" si="0"/>
        <v/>
      </c>
      <c r="K13" s="20" t="str">
        <f t="shared" si="8"/>
        <v/>
      </c>
      <c r="L13" s="22" t="str">
        <f t="shared" si="9"/>
        <v/>
      </c>
      <c r="M13" s="20" t="str">
        <f t="shared" si="1"/>
        <v/>
      </c>
      <c r="N13" s="86" t="str">
        <f t="shared" si="10"/>
        <v/>
      </c>
      <c r="O13" s="21" t="str">
        <f t="shared" si="2"/>
        <v/>
      </c>
      <c r="P13" s="21" t="str">
        <f t="shared" si="3"/>
        <v/>
      </c>
      <c r="Q13" s="83" t="str">
        <f t="shared" si="11"/>
        <v/>
      </c>
    </row>
    <row r="14" spans="2:17" x14ac:dyDescent="0.2">
      <c r="B14" s="23" t="s">
        <v>77</v>
      </c>
      <c r="C14" s="20">
        <v>813</v>
      </c>
      <c r="D14" s="20">
        <v>0</v>
      </c>
      <c r="E14" s="21">
        <f t="shared" si="4"/>
        <v>0</v>
      </c>
      <c r="F14" s="21">
        <f t="shared" si="5"/>
        <v>4.1305455622546379E-4</v>
      </c>
      <c r="G14" s="46">
        <f t="shared" si="6"/>
        <v>-4.1305455622546379E-4</v>
      </c>
      <c r="H14" s="19"/>
      <c r="I14" s="31" t="str">
        <f t="shared" si="7"/>
        <v/>
      </c>
      <c r="J14" s="22" t="str">
        <f t="shared" si="0"/>
        <v/>
      </c>
      <c r="K14" s="20" t="str">
        <f t="shared" si="8"/>
        <v/>
      </c>
      <c r="L14" s="22" t="str">
        <f t="shared" si="9"/>
        <v/>
      </c>
      <c r="M14" s="20" t="str">
        <f t="shared" si="1"/>
        <v/>
      </c>
      <c r="N14" s="86" t="str">
        <f t="shared" si="10"/>
        <v/>
      </c>
      <c r="O14" s="21" t="str">
        <f t="shared" si="2"/>
        <v/>
      </c>
      <c r="P14" s="21" t="str">
        <f t="shared" si="3"/>
        <v/>
      </c>
      <c r="Q14" s="83" t="str">
        <f t="shared" si="11"/>
        <v/>
      </c>
    </row>
    <row r="15" spans="2:17" x14ac:dyDescent="0.2">
      <c r="B15" s="23" t="s">
        <v>82</v>
      </c>
      <c r="C15" s="20">
        <v>8028</v>
      </c>
      <c r="D15" s="20">
        <v>0</v>
      </c>
      <c r="E15" s="21">
        <f t="shared" si="4"/>
        <v>0</v>
      </c>
      <c r="F15" s="21">
        <f t="shared" si="5"/>
        <v>4.0787232194071628E-3</v>
      </c>
      <c r="G15" s="46">
        <f t="shared" si="6"/>
        <v>-4.0787232194071628E-3</v>
      </c>
      <c r="H15" s="19"/>
      <c r="I15" s="31" t="str">
        <f t="shared" si="7"/>
        <v/>
      </c>
      <c r="J15" s="22" t="str">
        <f t="shared" si="0"/>
        <v/>
      </c>
      <c r="K15" s="20" t="str">
        <f t="shared" si="8"/>
        <v/>
      </c>
      <c r="L15" s="22" t="str">
        <f t="shared" si="9"/>
        <v/>
      </c>
      <c r="M15" s="20" t="str">
        <f t="shared" si="1"/>
        <v/>
      </c>
      <c r="N15" s="86" t="str">
        <f t="shared" si="10"/>
        <v/>
      </c>
      <c r="O15" s="21" t="str">
        <f t="shared" si="2"/>
        <v/>
      </c>
      <c r="P15" s="21" t="str">
        <f t="shared" si="3"/>
        <v/>
      </c>
      <c r="Q15" s="83" t="str">
        <f t="shared" si="11"/>
        <v/>
      </c>
    </row>
    <row r="16" spans="2:17" x14ac:dyDescent="0.2">
      <c r="B16" s="23" t="s">
        <v>83</v>
      </c>
      <c r="C16" s="20">
        <v>1774</v>
      </c>
      <c r="D16" s="20">
        <v>0</v>
      </c>
      <c r="E16" s="21">
        <f t="shared" si="4"/>
        <v>0</v>
      </c>
      <c r="F16" s="21">
        <f t="shared" si="5"/>
        <v>9.0130231579824442E-4</v>
      </c>
      <c r="G16" s="46">
        <f t="shared" si="6"/>
        <v>-9.0130231579824442E-4</v>
      </c>
      <c r="H16" s="19"/>
      <c r="I16" s="31" t="str">
        <f t="shared" si="7"/>
        <v/>
      </c>
      <c r="J16" s="22" t="str">
        <f t="shared" si="0"/>
        <v/>
      </c>
      <c r="K16" s="20" t="str">
        <f t="shared" si="8"/>
        <v/>
      </c>
      <c r="L16" s="22" t="str">
        <f t="shared" si="9"/>
        <v/>
      </c>
      <c r="M16" s="20" t="str">
        <f t="shared" si="1"/>
        <v/>
      </c>
      <c r="N16" s="86" t="str">
        <f t="shared" si="10"/>
        <v/>
      </c>
      <c r="O16" s="21" t="str">
        <f t="shared" si="2"/>
        <v/>
      </c>
      <c r="P16" s="21" t="str">
        <f t="shared" si="3"/>
        <v/>
      </c>
      <c r="Q16" s="83" t="str">
        <f t="shared" si="11"/>
        <v/>
      </c>
    </row>
    <row r="17" spans="2:17" x14ac:dyDescent="0.2">
      <c r="B17" s="48" t="s">
        <v>84</v>
      </c>
      <c r="C17" s="49">
        <v>1088423</v>
      </c>
      <c r="D17" s="49">
        <v>24</v>
      </c>
      <c r="E17" s="50">
        <f t="shared" si="4"/>
        <v>0.5714285714285714</v>
      </c>
      <c r="F17" s="50">
        <f t="shared" si="5"/>
        <v>0.55298656734389662</v>
      </c>
      <c r="G17" s="51">
        <f t="shared" si="6"/>
        <v>1.8442004084674779E-2</v>
      </c>
      <c r="H17" s="19"/>
      <c r="I17" s="71">
        <f t="shared" si="7"/>
        <v>1088423</v>
      </c>
      <c r="J17" s="52">
        <f t="shared" si="0"/>
        <v>26.322200725513905</v>
      </c>
      <c r="K17" s="49">
        <f t="shared" si="8"/>
        <v>26</v>
      </c>
      <c r="L17" s="52">
        <f t="shared" si="9"/>
        <v>0.32220072551390544</v>
      </c>
      <c r="M17" s="49" t="str">
        <f t="shared" si="1"/>
        <v/>
      </c>
      <c r="N17" s="49">
        <f t="shared" si="10"/>
        <v>26</v>
      </c>
      <c r="O17" s="50">
        <f t="shared" si="2"/>
        <v>0.61904761904761907</v>
      </c>
      <c r="P17" s="50">
        <f t="shared" si="3"/>
        <v>0.61215900724800298</v>
      </c>
      <c r="Q17" s="51">
        <f t="shared" si="11"/>
        <v>6.8886117996160845E-3</v>
      </c>
    </row>
    <row r="18" spans="2:17" x14ac:dyDescent="0.2">
      <c r="B18" s="48" t="s">
        <v>86</v>
      </c>
      <c r="C18" s="49">
        <v>104354</v>
      </c>
      <c r="D18" s="49">
        <v>2</v>
      </c>
      <c r="E18" s="50">
        <f t="shared" si="4"/>
        <v>4.7619047619047616E-2</v>
      </c>
      <c r="F18" s="50">
        <f t="shared" si="5"/>
        <v>5.3018321230445323E-2</v>
      </c>
      <c r="G18" s="51">
        <f t="shared" si="6"/>
        <v>-5.3992736113977063E-3</v>
      </c>
      <c r="H18" s="19"/>
      <c r="I18" s="71">
        <f t="shared" si="7"/>
        <v>104354</v>
      </c>
      <c r="J18" s="52">
        <f t="shared" si="0"/>
        <v>2.5236759371221282</v>
      </c>
      <c r="K18" s="49">
        <f t="shared" si="8"/>
        <v>2</v>
      </c>
      <c r="L18" s="52">
        <f t="shared" si="9"/>
        <v>0.52367593712212823</v>
      </c>
      <c r="M18" s="49" t="str">
        <f t="shared" si="1"/>
        <v/>
      </c>
      <c r="N18" s="49">
        <f t="shared" si="10"/>
        <v>2</v>
      </c>
      <c r="O18" s="50">
        <f t="shared" si="2"/>
        <v>4.7619047619047616E-2</v>
      </c>
      <c r="P18" s="50">
        <f t="shared" si="3"/>
        <v>5.8691557457310348E-2</v>
      </c>
      <c r="Q18" s="51">
        <f t="shared" si="11"/>
        <v>-1.1072509838262731E-2</v>
      </c>
    </row>
    <row r="19" spans="2:17" x14ac:dyDescent="0.2">
      <c r="B19" s="48" t="s">
        <v>89</v>
      </c>
      <c r="C19" s="49">
        <v>22207</v>
      </c>
      <c r="D19" s="49">
        <v>1</v>
      </c>
      <c r="E19" s="50">
        <f t="shared" si="4"/>
        <v>2.3809523809523808E-2</v>
      </c>
      <c r="F19" s="50">
        <f t="shared" si="5"/>
        <v>1.1282536937390989E-2</v>
      </c>
      <c r="G19" s="51">
        <f t="shared" si="6"/>
        <v>1.2526986872132819E-2</v>
      </c>
      <c r="H19" s="19"/>
      <c r="I19" s="31" t="str">
        <f t="shared" si="7"/>
        <v/>
      </c>
      <c r="J19" s="22" t="str">
        <f t="shared" si="0"/>
        <v/>
      </c>
      <c r="K19" s="20" t="str">
        <f t="shared" si="8"/>
        <v/>
      </c>
      <c r="L19" s="22" t="str">
        <f t="shared" si="9"/>
        <v/>
      </c>
      <c r="M19" s="20" t="str">
        <f t="shared" si="1"/>
        <v/>
      </c>
      <c r="N19" s="87" t="str">
        <f t="shared" si="10"/>
        <v/>
      </c>
      <c r="O19" s="21" t="str">
        <f t="shared" si="2"/>
        <v/>
      </c>
      <c r="P19" s="21" t="str">
        <f t="shared" si="3"/>
        <v/>
      </c>
      <c r="Q19" s="83" t="str">
        <f t="shared" si="11"/>
        <v/>
      </c>
    </row>
    <row r="20" spans="2:17" x14ac:dyDescent="0.2">
      <c r="B20" s="23" t="s">
        <v>91</v>
      </c>
      <c r="C20" s="20">
        <v>824</v>
      </c>
      <c r="D20" s="20">
        <v>0</v>
      </c>
      <c r="E20" s="21">
        <f t="shared" si="4"/>
        <v>0</v>
      </c>
      <c r="F20" s="21">
        <f t="shared" si="5"/>
        <v>4.1864324025803461E-4</v>
      </c>
      <c r="G20" s="46">
        <f t="shared" si="6"/>
        <v>-4.1864324025803461E-4</v>
      </c>
      <c r="H20" s="19"/>
      <c r="I20" s="31" t="str">
        <f t="shared" si="7"/>
        <v/>
      </c>
      <c r="J20" s="22" t="str">
        <f t="shared" si="0"/>
        <v/>
      </c>
      <c r="K20" s="20" t="str">
        <f t="shared" si="8"/>
        <v/>
      </c>
      <c r="L20" s="22" t="str">
        <f t="shared" si="9"/>
        <v/>
      </c>
      <c r="M20" s="20" t="str">
        <f t="shared" si="1"/>
        <v/>
      </c>
      <c r="N20" s="86" t="str">
        <f t="shared" si="10"/>
        <v/>
      </c>
      <c r="O20" s="21" t="str">
        <f t="shared" si="2"/>
        <v/>
      </c>
      <c r="P20" s="21" t="str">
        <f t="shared" si="3"/>
        <v/>
      </c>
      <c r="Q20" s="83" t="str">
        <f t="shared" si="11"/>
        <v/>
      </c>
    </row>
    <row r="21" spans="2:17" x14ac:dyDescent="0.2">
      <c r="B21" s="23" t="s">
        <v>94</v>
      </c>
      <c r="C21" s="20">
        <v>1865</v>
      </c>
      <c r="D21" s="20">
        <v>0</v>
      </c>
      <c r="E21" s="21">
        <f t="shared" si="4"/>
        <v>0</v>
      </c>
      <c r="F21" s="21">
        <f t="shared" si="5"/>
        <v>9.4753597461314876E-4</v>
      </c>
      <c r="G21" s="46">
        <f t="shared" si="6"/>
        <v>-9.4753597461314876E-4</v>
      </c>
      <c r="H21" s="19"/>
      <c r="I21" s="31" t="str">
        <f t="shared" si="7"/>
        <v/>
      </c>
      <c r="J21" s="22" t="str">
        <f t="shared" si="0"/>
        <v/>
      </c>
      <c r="K21" s="20" t="str">
        <f t="shared" si="8"/>
        <v/>
      </c>
      <c r="L21" s="22" t="str">
        <f t="shared" si="9"/>
        <v/>
      </c>
      <c r="M21" s="20" t="str">
        <f t="shared" si="1"/>
        <v/>
      </c>
      <c r="N21" s="86" t="str">
        <f t="shared" si="10"/>
        <v/>
      </c>
      <c r="O21" s="21" t="str">
        <f t="shared" si="2"/>
        <v/>
      </c>
      <c r="P21" s="21" t="str">
        <f t="shared" si="3"/>
        <v/>
      </c>
      <c r="Q21" s="83" t="str">
        <f t="shared" si="11"/>
        <v/>
      </c>
    </row>
    <row r="22" spans="2:17" x14ac:dyDescent="0.2">
      <c r="B22" s="48" t="s">
        <v>95</v>
      </c>
      <c r="C22" s="49">
        <v>46770</v>
      </c>
      <c r="D22" s="49">
        <v>1</v>
      </c>
      <c r="E22" s="50">
        <f t="shared" si="4"/>
        <v>2.3809523809523808E-2</v>
      </c>
      <c r="F22" s="50">
        <f t="shared" si="5"/>
        <v>2.37620683821217E-2</v>
      </c>
      <c r="G22" s="51">
        <f t="shared" si="6"/>
        <v>4.7455427402108563E-5</v>
      </c>
      <c r="H22" s="19"/>
      <c r="I22" s="71">
        <f t="shared" si="7"/>
        <v>46770</v>
      </c>
      <c r="J22" s="52">
        <f t="shared" si="0"/>
        <v>1.1310761789600967</v>
      </c>
      <c r="K22" s="49">
        <f t="shared" si="8"/>
        <v>1</v>
      </c>
      <c r="L22" s="52">
        <f t="shared" si="9"/>
        <v>0.13107617896009671</v>
      </c>
      <c r="M22" s="49" t="str">
        <f t="shared" si="1"/>
        <v/>
      </c>
      <c r="N22" s="49">
        <f t="shared" si="10"/>
        <v>1</v>
      </c>
      <c r="O22" s="50">
        <f t="shared" si="2"/>
        <v>2.3809523809523808E-2</v>
      </c>
      <c r="P22" s="50">
        <f t="shared" si="3"/>
        <v>2.630473333344582E-2</v>
      </c>
      <c r="Q22" s="51">
        <f t="shared" si="11"/>
        <v>-2.4952095239220116E-3</v>
      </c>
    </row>
    <row r="23" spans="2:17" x14ac:dyDescent="0.2">
      <c r="B23" s="23" t="s">
        <v>99</v>
      </c>
      <c r="C23" s="20">
        <v>456</v>
      </c>
      <c r="D23" s="20">
        <v>0</v>
      </c>
      <c r="E23" s="21">
        <f t="shared" si="4"/>
        <v>0</v>
      </c>
      <c r="F23" s="21">
        <f t="shared" si="5"/>
        <v>2.316763562593007E-4</v>
      </c>
      <c r="G23" s="46">
        <f t="shared" si="6"/>
        <v>-2.316763562593007E-4</v>
      </c>
      <c r="H23" s="19"/>
      <c r="I23" s="31" t="str">
        <f t="shared" si="7"/>
        <v/>
      </c>
      <c r="J23" s="22" t="str">
        <f t="shared" si="0"/>
        <v/>
      </c>
      <c r="K23" s="20" t="str">
        <f t="shared" si="8"/>
        <v/>
      </c>
      <c r="L23" s="22" t="str">
        <f t="shared" si="9"/>
        <v/>
      </c>
      <c r="M23" s="20" t="str">
        <f t="shared" si="1"/>
        <v/>
      </c>
      <c r="N23" s="86" t="str">
        <f t="shared" si="10"/>
        <v/>
      </c>
      <c r="O23" s="21" t="str">
        <f t="shared" si="2"/>
        <v/>
      </c>
      <c r="P23" s="21" t="str">
        <f t="shared" si="3"/>
        <v/>
      </c>
      <c r="Q23" s="83" t="str">
        <f t="shared" si="11"/>
        <v/>
      </c>
    </row>
    <row r="24" spans="2:17" x14ac:dyDescent="0.2">
      <c r="B24" s="23" t="s">
        <v>100</v>
      </c>
      <c r="C24" s="20">
        <v>6151</v>
      </c>
      <c r="D24" s="20">
        <v>0</v>
      </c>
      <c r="E24" s="21">
        <f t="shared" si="4"/>
        <v>0</v>
      </c>
      <c r="F24" s="21">
        <f t="shared" si="5"/>
        <v>3.125090498576664E-3</v>
      </c>
      <c r="G24" s="46">
        <f t="shared" si="6"/>
        <v>-3.125090498576664E-3</v>
      </c>
      <c r="H24" s="19"/>
      <c r="I24" s="31" t="str">
        <f t="shared" si="7"/>
        <v/>
      </c>
      <c r="J24" s="22" t="str">
        <f t="shared" si="0"/>
        <v/>
      </c>
      <c r="K24" s="20" t="str">
        <f t="shared" si="8"/>
        <v/>
      </c>
      <c r="L24" s="22" t="str">
        <f t="shared" si="9"/>
        <v/>
      </c>
      <c r="M24" s="20" t="str">
        <f t="shared" si="1"/>
        <v/>
      </c>
      <c r="N24" s="86" t="str">
        <f t="shared" si="10"/>
        <v/>
      </c>
      <c r="O24" s="21" t="str">
        <f t="shared" si="2"/>
        <v/>
      </c>
      <c r="P24" s="21" t="str">
        <f t="shared" si="3"/>
        <v/>
      </c>
      <c r="Q24" s="83" t="str">
        <f t="shared" si="11"/>
        <v/>
      </c>
    </row>
    <row r="25" spans="2:17" x14ac:dyDescent="0.2">
      <c r="B25" s="48" t="s">
        <v>101</v>
      </c>
      <c r="C25" s="49">
        <v>153607</v>
      </c>
      <c r="D25" s="49">
        <v>3</v>
      </c>
      <c r="E25" s="50">
        <f t="shared" si="4"/>
        <v>7.1428571428571425E-2</v>
      </c>
      <c r="F25" s="50">
        <f t="shared" si="5"/>
        <v>7.8041908017373693E-2</v>
      </c>
      <c r="G25" s="51">
        <f t="shared" si="6"/>
        <v>-6.6133365888022683E-3</v>
      </c>
      <c r="H25" s="19"/>
      <c r="I25" s="71">
        <f t="shared" si="7"/>
        <v>153607</v>
      </c>
      <c r="J25" s="52">
        <f t="shared" si="0"/>
        <v>3.714800483675937</v>
      </c>
      <c r="K25" s="49">
        <f t="shared" si="8"/>
        <v>3</v>
      </c>
      <c r="L25" s="52">
        <f t="shared" si="9"/>
        <v>0.71480048367593696</v>
      </c>
      <c r="M25" s="49">
        <f t="shared" si="1"/>
        <v>1</v>
      </c>
      <c r="N25" s="49">
        <f t="shared" si="10"/>
        <v>4</v>
      </c>
      <c r="O25" s="50">
        <f t="shared" si="2"/>
        <v>9.5238095238095233E-2</v>
      </c>
      <c r="P25" s="50">
        <f t="shared" si="3"/>
        <v>8.6392798228578399E-2</v>
      </c>
      <c r="Q25" s="51">
        <f t="shared" si="11"/>
        <v>8.8452970095168337E-3</v>
      </c>
    </row>
    <row r="26" spans="2:17" x14ac:dyDescent="0.2">
      <c r="B26" s="23" t="s">
        <v>103</v>
      </c>
      <c r="C26" s="20">
        <v>5074</v>
      </c>
      <c r="D26" s="20">
        <v>0</v>
      </c>
      <c r="E26" s="21">
        <f t="shared" si="4"/>
        <v>0</v>
      </c>
      <c r="F26" s="21">
        <f t="shared" si="5"/>
        <v>2.5779075255694998E-3</v>
      </c>
      <c r="G26" s="46">
        <f t="shared" si="6"/>
        <v>-2.5779075255694998E-3</v>
      </c>
      <c r="H26" s="19"/>
      <c r="I26" s="31" t="str">
        <f t="shared" si="7"/>
        <v/>
      </c>
      <c r="J26" s="22" t="str">
        <f t="shared" si="0"/>
        <v/>
      </c>
      <c r="K26" s="20" t="str">
        <f t="shared" si="8"/>
        <v/>
      </c>
      <c r="L26" s="22" t="str">
        <f t="shared" si="9"/>
        <v/>
      </c>
      <c r="M26" s="20" t="str">
        <f t="shared" si="1"/>
        <v/>
      </c>
      <c r="N26" s="86" t="str">
        <f t="shared" si="10"/>
        <v/>
      </c>
      <c r="O26" s="21" t="str">
        <f t="shared" si="2"/>
        <v/>
      </c>
      <c r="P26" s="21" t="str">
        <f t="shared" si="3"/>
        <v/>
      </c>
      <c r="Q26" s="83" t="str">
        <f t="shared" si="11"/>
        <v/>
      </c>
    </row>
    <row r="27" spans="2:17" x14ac:dyDescent="0.2">
      <c r="B27" s="23" t="s">
        <v>104</v>
      </c>
      <c r="C27" s="20">
        <v>5110</v>
      </c>
      <c r="D27" s="20">
        <v>0</v>
      </c>
      <c r="E27" s="21">
        <f t="shared" si="4"/>
        <v>0</v>
      </c>
      <c r="F27" s="21">
        <f t="shared" si="5"/>
        <v>2.5961977642215495E-3</v>
      </c>
      <c r="G27" s="46">
        <f t="shared" si="6"/>
        <v>-2.5961977642215495E-3</v>
      </c>
      <c r="H27" s="19"/>
      <c r="I27" s="31" t="str">
        <f t="shared" si="7"/>
        <v/>
      </c>
      <c r="J27" s="22" t="str">
        <f t="shared" si="0"/>
        <v/>
      </c>
      <c r="K27" s="20" t="str">
        <f t="shared" si="8"/>
        <v/>
      </c>
      <c r="L27" s="22" t="str">
        <f t="shared" si="9"/>
        <v/>
      </c>
      <c r="M27" s="20" t="str">
        <f t="shared" si="1"/>
        <v/>
      </c>
      <c r="N27" s="86" t="str">
        <f t="shared" si="10"/>
        <v/>
      </c>
      <c r="O27" s="21" t="str">
        <f t="shared" si="2"/>
        <v/>
      </c>
      <c r="P27" s="21" t="str">
        <f t="shared" si="3"/>
        <v/>
      </c>
      <c r="Q27" s="83" t="str">
        <f t="shared" si="11"/>
        <v/>
      </c>
    </row>
    <row r="28" spans="2:17" x14ac:dyDescent="0.2">
      <c r="B28" s="23" t="s">
        <v>105</v>
      </c>
      <c r="C28" s="20">
        <v>9954</v>
      </c>
      <c r="D28" s="20">
        <v>0</v>
      </c>
      <c r="E28" s="21">
        <f t="shared" si="4"/>
        <v>0</v>
      </c>
      <c r="F28" s="21">
        <f t="shared" si="5"/>
        <v>5.0572509872918404E-3</v>
      </c>
      <c r="G28" s="46">
        <f t="shared" si="6"/>
        <v>-5.0572509872918404E-3</v>
      </c>
      <c r="H28" s="19"/>
      <c r="I28" s="31" t="str">
        <f t="shared" si="7"/>
        <v/>
      </c>
      <c r="J28" s="22" t="str">
        <f t="shared" si="0"/>
        <v/>
      </c>
      <c r="K28" s="20" t="str">
        <f t="shared" si="8"/>
        <v/>
      </c>
      <c r="L28" s="22" t="str">
        <f t="shared" si="9"/>
        <v/>
      </c>
      <c r="M28" s="20" t="str">
        <f t="shared" si="1"/>
        <v/>
      </c>
      <c r="N28" s="86" t="str">
        <f t="shared" si="10"/>
        <v/>
      </c>
      <c r="O28" s="21" t="str">
        <f t="shared" si="2"/>
        <v/>
      </c>
      <c r="P28" s="21" t="str">
        <f t="shared" si="3"/>
        <v/>
      </c>
      <c r="Q28" s="83" t="str">
        <f t="shared" si="11"/>
        <v/>
      </c>
    </row>
    <row r="29" spans="2:17" x14ac:dyDescent="0.2">
      <c r="B29" s="23" t="s">
        <v>107</v>
      </c>
      <c r="C29" s="20">
        <v>998</v>
      </c>
      <c r="D29" s="20">
        <v>0</v>
      </c>
      <c r="E29" s="21">
        <f t="shared" si="4"/>
        <v>0</v>
      </c>
      <c r="F29" s="21">
        <f t="shared" si="5"/>
        <v>5.0704606040960986E-4</v>
      </c>
      <c r="G29" s="46">
        <f t="shared" si="6"/>
        <v>-5.0704606040960986E-4</v>
      </c>
      <c r="H29" s="19"/>
      <c r="I29" s="31" t="str">
        <f t="shared" si="7"/>
        <v/>
      </c>
      <c r="J29" s="22" t="str">
        <f t="shared" si="0"/>
        <v/>
      </c>
      <c r="K29" s="20" t="str">
        <f t="shared" si="8"/>
        <v/>
      </c>
      <c r="L29" s="22" t="str">
        <f t="shared" si="9"/>
        <v/>
      </c>
      <c r="M29" s="20" t="str">
        <f t="shared" si="1"/>
        <v/>
      </c>
      <c r="N29" s="86" t="str">
        <f t="shared" si="10"/>
        <v/>
      </c>
      <c r="O29" s="21" t="str">
        <f t="shared" si="2"/>
        <v/>
      </c>
      <c r="P29" s="21" t="str">
        <f t="shared" si="3"/>
        <v/>
      </c>
      <c r="Q29" s="83" t="str">
        <f t="shared" si="11"/>
        <v/>
      </c>
    </row>
    <row r="30" spans="2:17" x14ac:dyDescent="0.2">
      <c r="B30" s="23" t="s">
        <v>113</v>
      </c>
      <c r="C30" s="20">
        <v>11263</v>
      </c>
      <c r="D30" s="20">
        <v>0</v>
      </c>
      <c r="E30" s="21">
        <f t="shared" si="4"/>
        <v>0</v>
      </c>
      <c r="F30" s="21">
        <f t="shared" si="5"/>
        <v>5.7223043871677719E-3</v>
      </c>
      <c r="G30" s="46">
        <f t="shared" si="6"/>
        <v>-5.7223043871677719E-3</v>
      </c>
      <c r="H30" s="19"/>
      <c r="I30" s="31" t="str">
        <f t="shared" si="7"/>
        <v/>
      </c>
      <c r="J30" s="22" t="str">
        <f t="shared" si="0"/>
        <v/>
      </c>
      <c r="K30" s="20" t="str">
        <f t="shared" si="8"/>
        <v/>
      </c>
      <c r="L30" s="22" t="str">
        <f t="shared" si="9"/>
        <v/>
      </c>
      <c r="M30" s="20" t="str">
        <f t="shared" si="1"/>
        <v/>
      </c>
      <c r="N30" s="86" t="str">
        <f t="shared" si="10"/>
        <v/>
      </c>
      <c r="O30" s="21" t="str">
        <f t="shared" si="2"/>
        <v/>
      </c>
      <c r="P30" s="21" t="str">
        <f t="shared" si="3"/>
        <v/>
      </c>
      <c r="Q30" s="83" t="str">
        <f t="shared" si="11"/>
        <v/>
      </c>
    </row>
    <row r="31" spans="2:17" x14ac:dyDescent="0.2">
      <c r="B31" s="23" t="s">
        <v>115</v>
      </c>
      <c r="C31" s="20">
        <v>5933</v>
      </c>
      <c r="D31" s="20">
        <v>0</v>
      </c>
      <c r="E31" s="21">
        <f t="shared" si="4"/>
        <v>0</v>
      </c>
      <c r="F31" s="21">
        <f t="shared" si="5"/>
        <v>3.0143329422948053E-3</v>
      </c>
      <c r="G31" s="46">
        <f t="shared" si="6"/>
        <v>-3.0143329422948053E-3</v>
      </c>
      <c r="H31" s="19"/>
      <c r="I31" s="31" t="str">
        <f t="shared" si="7"/>
        <v/>
      </c>
      <c r="J31" s="22" t="str">
        <f t="shared" si="0"/>
        <v/>
      </c>
      <c r="K31" s="20" t="str">
        <f t="shared" si="8"/>
        <v/>
      </c>
      <c r="L31" s="22" t="str">
        <f t="shared" si="9"/>
        <v/>
      </c>
      <c r="M31" s="20" t="str">
        <f t="shared" si="1"/>
        <v/>
      </c>
      <c r="N31" s="86" t="str">
        <f t="shared" si="10"/>
        <v/>
      </c>
      <c r="O31" s="21" t="str">
        <f t="shared" si="2"/>
        <v/>
      </c>
      <c r="P31" s="21" t="str">
        <f t="shared" si="3"/>
        <v/>
      </c>
      <c r="Q31" s="83" t="str">
        <f t="shared" si="11"/>
        <v/>
      </c>
    </row>
    <row r="32" spans="2:17" ht="17" thickBot="1" x14ac:dyDescent="0.25">
      <c r="B32" s="58" t="s">
        <v>116</v>
      </c>
      <c r="C32" s="59">
        <v>28471</v>
      </c>
      <c r="D32" s="59">
        <v>1</v>
      </c>
      <c r="E32" s="60">
        <f t="shared" si="4"/>
        <v>2.3809523809523808E-2</v>
      </c>
      <c r="F32" s="60">
        <f t="shared" si="5"/>
        <v>1.4465038462847699E-2</v>
      </c>
      <c r="G32" s="61">
        <f t="shared" si="6"/>
        <v>9.3444853466761093E-3</v>
      </c>
      <c r="H32" s="19"/>
      <c r="I32" s="31" t="str">
        <f t="shared" si="7"/>
        <v/>
      </c>
      <c r="J32" s="43" t="str">
        <f t="shared" si="0"/>
        <v/>
      </c>
      <c r="K32" s="29" t="str">
        <f t="shared" si="8"/>
        <v/>
      </c>
      <c r="L32" s="43" t="str">
        <f t="shared" si="9"/>
        <v/>
      </c>
      <c r="M32" s="29" t="str">
        <f t="shared" si="1"/>
        <v/>
      </c>
      <c r="N32" s="88" t="str">
        <f t="shared" si="10"/>
        <v/>
      </c>
      <c r="O32" s="30" t="str">
        <f t="shared" si="2"/>
        <v/>
      </c>
      <c r="P32" s="30" t="str">
        <f t="shared" si="3"/>
        <v/>
      </c>
      <c r="Q32" s="84" t="str">
        <f t="shared" si="11"/>
        <v/>
      </c>
    </row>
    <row r="33" spans="2:17" x14ac:dyDescent="0.2">
      <c r="B33" s="40" t="s">
        <v>27</v>
      </c>
      <c r="C33" s="41">
        <f>SUM(C4:C32)</f>
        <v>1968263</v>
      </c>
      <c r="D33" s="41">
        <f>SUM(D4:D32)</f>
        <v>42</v>
      </c>
      <c r="E33" s="42">
        <f>SUM(E4:E32)</f>
        <v>1</v>
      </c>
      <c r="F33" s="42">
        <f>SUM(F4:F32)</f>
        <v>1.0000000000000002</v>
      </c>
      <c r="G33" s="55">
        <f>SUM(G4:G32)</f>
        <v>-5.7245874707234634E-17</v>
      </c>
      <c r="I33" s="40">
        <f>SUM(I4:I32)</f>
        <v>1778007</v>
      </c>
      <c r="J33" s="41"/>
      <c r="K33" s="41">
        <f>SUM(K4:K32)</f>
        <v>41</v>
      </c>
      <c r="L33" s="41"/>
      <c r="M33" s="41"/>
      <c r="N33" s="41">
        <f>SUM(N4:N32)</f>
        <v>42</v>
      </c>
      <c r="O33" s="42">
        <f>SUM(O4:O32)</f>
        <v>1</v>
      </c>
      <c r="P33" s="42">
        <f>SUM(P4:P32)</f>
        <v>1</v>
      </c>
      <c r="Q33" s="55">
        <f>SUM(Q8:Q32)</f>
        <v>0</v>
      </c>
    </row>
    <row r="34" spans="2:17" x14ac:dyDescent="0.2">
      <c r="B34" s="23" t="s">
        <v>15</v>
      </c>
      <c r="C34" s="20">
        <v>3317072</v>
      </c>
      <c r="D34" s="20"/>
      <c r="E34" s="20"/>
      <c r="F34" s="20"/>
      <c r="G34" s="24"/>
      <c r="I34" s="23"/>
      <c r="J34" s="20"/>
      <c r="K34" s="20"/>
      <c r="L34" s="20"/>
      <c r="M34" s="20"/>
      <c r="N34" s="20"/>
      <c r="O34" s="20"/>
      <c r="P34" s="20"/>
      <c r="Q34" s="24"/>
    </row>
    <row r="35" spans="2:17" x14ac:dyDescent="0.2">
      <c r="B35" s="23" t="s">
        <v>16</v>
      </c>
      <c r="C35" s="20">
        <v>45774</v>
      </c>
      <c r="D35" s="20"/>
      <c r="E35" s="20"/>
      <c r="F35" s="20"/>
      <c r="G35" s="24"/>
      <c r="I35" s="23">
        <f>_xlfn.FLOOR.MATH(I33/(D33+1))+1</f>
        <v>41350</v>
      </c>
      <c r="J35" s="20"/>
      <c r="K35" s="20"/>
      <c r="L35" s="20"/>
      <c r="M35" s="20"/>
      <c r="N35" s="20"/>
      <c r="O35" s="20"/>
      <c r="P35" s="20"/>
      <c r="Q35" s="24"/>
    </row>
    <row r="36" spans="2:17" ht="17" thickBot="1" x14ac:dyDescent="0.25">
      <c r="B36" s="25" t="s">
        <v>17</v>
      </c>
      <c r="C36" s="26">
        <v>42</v>
      </c>
      <c r="D36" s="26"/>
      <c r="E36" s="26"/>
      <c r="F36" s="26"/>
      <c r="G36" s="27"/>
      <c r="I36" s="25">
        <v>42</v>
      </c>
      <c r="J36" s="26"/>
      <c r="K36" s="26"/>
      <c r="L36" s="26"/>
      <c r="M36" s="26"/>
      <c r="N36" s="26"/>
      <c r="O36" s="26"/>
      <c r="P36" s="26"/>
      <c r="Q36" s="27"/>
    </row>
    <row r="38" spans="2:17" x14ac:dyDescent="0.2">
      <c r="C38" s="54" t="s">
        <v>36</v>
      </c>
      <c r="F38" s="77" t="s">
        <v>28</v>
      </c>
      <c r="G38" s="78" cm="1">
        <f t="array" ref="G38">SUM(IF(G4:G31&lt;&gt;"", ABS(G4:G31), 0))/COUNT(G4:G31)</f>
        <v>4.1033836765239813E-3</v>
      </c>
      <c r="J38" s="19">
        <f>SUMIF(N4:N32, "&lt;&gt;0", I4:I32)/C33</f>
        <v>0.90333812097265453</v>
      </c>
      <c r="K38" t="s">
        <v>29</v>
      </c>
      <c r="P38" s="77" t="s">
        <v>28</v>
      </c>
      <c r="Q38" s="78" cm="1">
        <f t="array" ref="Q38">SUM(IF(Q4:Q31&lt;&gt;"", ABS(Q4:Q31), 0))/COUNT(Q4:Q31)</f>
        <v>6.2935635236531697E-3</v>
      </c>
    </row>
    <row r="39" spans="2:17" x14ac:dyDescent="0.2">
      <c r="C39" s="19">
        <f>C33/C34</f>
        <v>0.59337361383774601</v>
      </c>
      <c r="D39" t="s">
        <v>34</v>
      </c>
      <c r="J39" s="54" t="s">
        <v>33</v>
      </c>
    </row>
  </sheetData>
  <mergeCells count="1"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IEC Results</vt:lpstr>
      <vt:lpstr>EC</vt:lpstr>
      <vt:lpstr>FS</vt:lpstr>
      <vt:lpstr>GT</vt:lpstr>
      <vt:lpstr>KZN</vt:lpstr>
      <vt:lpstr>LIM</vt:lpstr>
      <vt:lpstr>MP</vt:lpstr>
      <vt:lpstr>NW</vt:lpstr>
      <vt:lpstr>NC</vt:lpstr>
      <vt:lpstr>WC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du Plessis</dc:creator>
  <cp:keywords/>
  <dc:description/>
  <cp:lastModifiedBy>Norman du Plessis</cp:lastModifiedBy>
  <cp:revision/>
  <dcterms:created xsi:type="dcterms:W3CDTF">2024-08-07T09:34:48Z</dcterms:created>
  <dcterms:modified xsi:type="dcterms:W3CDTF">2025-05-20T16:21:54Z</dcterms:modified>
  <cp:category/>
  <cp:contentStatus/>
</cp:coreProperties>
</file>