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60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caa40606fd7125f4/Documents/Work/ERCP klaar/Models/2024/"/>
    </mc:Choice>
  </mc:AlternateContent>
  <xr:revisionPtr revIDLastSave="5" documentId="13_ncr:1_{263F0994-FBC0-474B-B016-CC81BF9DE056}" xr6:coauthVersionLast="47" xr6:coauthVersionMax="47" xr10:uidLastSave="{18F5F123-AC82-CF4F-A786-4A02F88408F7}"/>
  <bookViews>
    <workbookView xWindow="7020" yWindow="2800" windowWidth="46320" windowHeight="26380" xr2:uid="{00000000-000D-0000-FFFF-FFFF00000000}"/>
  </bookViews>
  <sheets>
    <sheet name="Results N.3.2.5" sheetId="7" r:id="rId1"/>
    <sheet name="Constituencies" sheetId="11" r:id="rId2"/>
    <sheet name="Seats" sheetId="14" r:id="rId3"/>
    <sheet name="Norms" sheetId="12" r:id="rId4"/>
    <sheet name="Map" sheetId="13" r:id="rId5"/>
  </sheets>
  <definedNames>
    <definedName name="_xlnm.Print_Area" localSheetId="0">'Results N.3.2.5'!$A$2:$KG$71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68" i="7" l="1"/>
  <c r="KD6" i="7"/>
  <c r="KD7" i="7"/>
  <c r="KD8" i="7"/>
  <c r="KD9" i="7"/>
  <c r="KD10" i="7"/>
  <c r="KD11" i="7"/>
  <c r="KD12" i="7"/>
  <c r="KD13" i="7"/>
  <c r="KD14" i="7"/>
  <c r="KD15" i="7"/>
  <c r="KD16" i="7"/>
  <c r="KD17" i="7"/>
  <c r="KD18" i="7"/>
  <c r="KD19" i="7"/>
  <c r="KD20" i="7"/>
  <c r="KD21" i="7"/>
  <c r="KD22" i="7"/>
  <c r="KD23" i="7"/>
  <c r="KD24" i="7"/>
  <c r="KD25" i="7"/>
  <c r="KD26" i="7"/>
  <c r="KD27" i="7"/>
  <c r="KD28" i="7"/>
  <c r="KD29" i="7"/>
  <c r="KD30" i="7"/>
  <c r="KD31" i="7"/>
  <c r="KD32" i="7"/>
  <c r="KD33" i="7"/>
  <c r="KD34" i="7"/>
  <c r="KD35" i="7"/>
  <c r="KD36" i="7"/>
  <c r="KD37" i="7"/>
  <c r="KD38" i="7"/>
  <c r="KD39" i="7"/>
  <c r="KD40" i="7"/>
  <c r="KD41" i="7"/>
  <c r="KD42" i="7"/>
  <c r="KD43" i="7"/>
  <c r="KD44" i="7"/>
  <c r="KD45" i="7"/>
  <c r="KD46" i="7"/>
  <c r="KD47" i="7"/>
  <c r="KD48" i="7"/>
  <c r="KD49" i="7"/>
  <c r="KD50" i="7"/>
  <c r="KD51" i="7"/>
  <c r="KD52" i="7"/>
  <c r="KD53" i="7"/>
  <c r="KD54" i="7"/>
  <c r="KD55" i="7"/>
  <c r="KD56" i="7"/>
  <c r="KD57" i="7"/>
  <c r="KD58" i="7"/>
  <c r="KD59" i="7"/>
  <c r="KD60" i="7"/>
  <c r="KD61" i="7"/>
  <c r="KD62" i="7"/>
  <c r="KD5" i="7"/>
  <c r="B63" i="7" l="1"/>
  <c r="JZ14" i="7"/>
  <c r="KA20" i="7"/>
  <c r="KA23" i="7"/>
  <c r="KA30" i="7"/>
  <c r="KA35" i="7"/>
  <c r="KA40" i="7"/>
  <c r="JZ50" i="7"/>
  <c r="KA60" i="7"/>
  <c r="KA61" i="7"/>
  <c r="KA62" i="7"/>
  <c r="JS15" i="7"/>
  <c r="JS16" i="7"/>
  <c r="JT23" i="7"/>
  <c r="JT30" i="7"/>
  <c r="JT32" i="7"/>
  <c r="JT40" i="7"/>
  <c r="JT41" i="7"/>
  <c r="JS52" i="7"/>
  <c r="JT61" i="7"/>
  <c r="JT62" i="7"/>
  <c r="JL10" i="7"/>
  <c r="JL15" i="7"/>
  <c r="JM17" i="7"/>
  <c r="JM30" i="7"/>
  <c r="JM32" i="7"/>
  <c r="JM35" i="7"/>
  <c r="JM41" i="7"/>
  <c r="JM50" i="7"/>
  <c r="JM62" i="7"/>
  <c r="JF10" i="7"/>
  <c r="JF14" i="7"/>
  <c r="JE20" i="7"/>
  <c r="JF32" i="7"/>
  <c r="JF35" i="7"/>
  <c r="JF40" i="7"/>
  <c r="JF50" i="7"/>
  <c r="JE52" i="7"/>
  <c r="JF56" i="7"/>
  <c r="JE58" i="7"/>
  <c r="IY10" i="7"/>
  <c r="IY14" i="7"/>
  <c r="IY15" i="7"/>
  <c r="IV20" i="7"/>
  <c r="IV30" i="7"/>
  <c r="IY35" i="7"/>
  <c r="IY40" i="7"/>
  <c r="IY41" i="7"/>
  <c r="IY56" i="7"/>
  <c r="IY58" i="7"/>
  <c r="IR13" i="7"/>
  <c r="IR15" i="7"/>
  <c r="IR16" i="7"/>
  <c r="IQ23" i="7"/>
  <c r="IR40" i="7"/>
  <c r="IR41" i="7"/>
  <c r="IR46" i="7"/>
  <c r="IR57" i="7"/>
  <c r="IR58" i="7"/>
  <c r="IR59" i="7"/>
  <c r="IQ60" i="7"/>
  <c r="IK13" i="7"/>
  <c r="IK14" i="7"/>
  <c r="IK15" i="7"/>
  <c r="IK16" i="7"/>
  <c r="IJ25" i="7"/>
  <c r="IK40" i="7"/>
  <c r="IK41" i="7"/>
  <c r="IK46" i="7"/>
  <c r="IK57" i="7"/>
  <c r="IK58" i="7"/>
  <c r="IJ60" i="7"/>
  <c r="IK61" i="7"/>
  <c r="IK62" i="7"/>
  <c r="ID13" i="7"/>
  <c r="ID15" i="7"/>
  <c r="ID16" i="7"/>
  <c r="ID40" i="7"/>
  <c r="ID41" i="7"/>
  <c r="ID46" i="7"/>
  <c r="ID57" i="7"/>
  <c r="ID58" i="7"/>
  <c r="HW13" i="7"/>
  <c r="HW14" i="7"/>
  <c r="HW15" i="7"/>
  <c r="HW17" i="7"/>
  <c r="HV20" i="7"/>
  <c r="HV30" i="7"/>
  <c r="HW46" i="7"/>
  <c r="HW50" i="7"/>
  <c r="HW56" i="7"/>
  <c r="HW58" i="7"/>
  <c r="HW59" i="7"/>
  <c r="HP17" i="7"/>
  <c r="HP20" i="7"/>
  <c r="HP25" i="7"/>
  <c r="HP32" i="7"/>
  <c r="HP39" i="7"/>
  <c r="HP58" i="7"/>
  <c r="HP59" i="7"/>
  <c r="HI13" i="7"/>
  <c r="HH14" i="7"/>
  <c r="HH16" i="7"/>
  <c r="HI32" i="7"/>
  <c r="HI39" i="7"/>
  <c r="HI40" i="7"/>
  <c r="HI46" i="7"/>
  <c r="HI50" i="7"/>
  <c r="HB13" i="7"/>
  <c r="HB14" i="7"/>
  <c r="HB15" i="7"/>
  <c r="HB17" i="7"/>
  <c r="HB20" i="7"/>
  <c r="HB46" i="7"/>
  <c r="HB50" i="7"/>
  <c r="HB56" i="7"/>
  <c r="HB58" i="7"/>
  <c r="HA59" i="7"/>
  <c r="GU14" i="7"/>
  <c r="GU15" i="7"/>
  <c r="GU16" i="7"/>
  <c r="GU19" i="7"/>
  <c r="GU20" i="7"/>
  <c r="GU39" i="7"/>
  <c r="GU40" i="7"/>
  <c r="GU46" i="7"/>
  <c r="GU56" i="7"/>
  <c r="GU57" i="7"/>
  <c r="GT60" i="7"/>
  <c r="GT61" i="7"/>
  <c r="GN13" i="7"/>
  <c r="GN14" i="7"/>
  <c r="GN16" i="7"/>
  <c r="GN17" i="7"/>
  <c r="GN39" i="7"/>
  <c r="GN41" i="7"/>
  <c r="GN46" i="7"/>
  <c r="GN56" i="7"/>
  <c r="GN57" i="7"/>
  <c r="GG13" i="7"/>
  <c r="GG15" i="7"/>
  <c r="GG16" i="7"/>
  <c r="GF17" i="7"/>
  <c r="GD22" i="7"/>
  <c r="GG32" i="7"/>
  <c r="GG39" i="7"/>
  <c r="GG41" i="7"/>
  <c r="GG50" i="7"/>
  <c r="GG56" i="7"/>
  <c r="FZ14" i="7"/>
  <c r="FZ15" i="7"/>
  <c r="FY17" i="7"/>
  <c r="FY20" i="7"/>
  <c r="FZ30" i="7"/>
  <c r="FZ32" i="7"/>
  <c r="FZ39" i="7"/>
  <c r="FZ46" i="7"/>
  <c r="FZ50" i="7"/>
  <c r="FZ62" i="7"/>
  <c r="FS13" i="7"/>
  <c r="FS14" i="7"/>
  <c r="FR30" i="7"/>
  <c r="FS41" i="7"/>
  <c r="FS46" i="7"/>
  <c r="FS50" i="7"/>
  <c r="FS56" i="7"/>
  <c r="FS57" i="7"/>
  <c r="FL13" i="7"/>
  <c r="FL15" i="7"/>
  <c r="FL16" i="7"/>
  <c r="FL50" i="7"/>
  <c r="FL52" i="7"/>
  <c r="FL56" i="7"/>
  <c r="FL57" i="7"/>
  <c r="FL58" i="7"/>
  <c r="FL59" i="7"/>
  <c r="FK60" i="7"/>
  <c r="FK61" i="7"/>
  <c r="FE13" i="7"/>
  <c r="FE14" i="7"/>
  <c r="FE15" i="7"/>
  <c r="FE16" i="7"/>
  <c r="FE23" i="7"/>
  <c r="FE30" i="7"/>
  <c r="FE41" i="7"/>
  <c r="FE46" i="7"/>
  <c r="FE50" i="7"/>
  <c r="FE52" i="7"/>
  <c r="FE56" i="7"/>
  <c r="FE57" i="7"/>
  <c r="FE58" i="7"/>
  <c r="FE59" i="7"/>
  <c r="FE60" i="7"/>
  <c r="FE61" i="7"/>
  <c r="EX13" i="7"/>
  <c r="EX14" i="7"/>
  <c r="EX15" i="7"/>
  <c r="EX16" i="7"/>
  <c r="EX23" i="7"/>
  <c r="EX30" i="7"/>
  <c r="EX35" i="7"/>
  <c r="EX46" i="7"/>
  <c r="EX50" i="7"/>
  <c r="EX52" i="7"/>
  <c r="EX56" i="7"/>
  <c r="EX57" i="7"/>
  <c r="EX58" i="7"/>
  <c r="EX59" i="7"/>
  <c r="EX60" i="7"/>
  <c r="EX61" i="7"/>
  <c r="EX62" i="7"/>
  <c r="EQ13" i="7"/>
  <c r="EQ15" i="7"/>
  <c r="EQ16" i="7"/>
  <c r="EQ23" i="7"/>
  <c r="EQ30" i="7"/>
  <c r="EQ35" i="7"/>
  <c r="EQ39" i="7"/>
  <c r="EP41" i="7"/>
  <c r="EP46" i="7"/>
  <c r="EQ56" i="7"/>
  <c r="EQ57" i="7"/>
  <c r="EQ58" i="7"/>
  <c r="EQ59" i="7"/>
  <c r="EP60" i="7"/>
  <c r="EQ61" i="7"/>
  <c r="EQ62" i="7"/>
  <c r="EI14" i="7"/>
  <c r="EJ15" i="7"/>
  <c r="EJ16" i="7"/>
  <c r="EJ23" i="7"/>
  <c r="EJ30" i="7"/>
  <c r="EJ35" i="7"/>
  <c r="EJ39" i="7"/>
  <c r="EJ41" i="7"/>
  <c r="EJ46" i="7"/>
  <c r="EJ50" i="7"/>
  <c r="EJ52" i="7"/>
  <c r="EJ58" i="7"/>
  <c r="EJ59" i="7"/>
  <c r="EJ60" i="7"/>
  <c r="EJ61" i="7"/>
  <c r="EJ62" i="7"/>
  <c r="EC13" i="7"/>
  <c r="EC14" i="7"/>
  <c r="EC23" i="7"/>
  <c r="EC30" i="7"/>
  <c r="EC35" i="7"/>
  <c r="EC39" i="7"/>
  <c r="EC41" i="7"/>
  <c r="EC46" i="7"/>
  <c r="EC50" i="7"/>
  <c r="EC52" i="7"/>
  <c r="EB56" i="7"/>
  <c r="EB57" i="7"/>
  <c r="EC60" i="7"/>
  <c r="EC61" i="7"/>
  <c r="EC62" i="7"/>
  <c r="DV13" i="7"/>
  <c r="DV14" i="7"/>
  <c r="DV15" i="7"/>
  <c r="DV16" i="7"/>
  <c r="DU30" i="7"/>
  <c r="DU35" i="7"/>
  <c r="DV39" i="7"/>
  <c r="DV41" i="7"/>
  <c r="DV46" i="7"/>
  <c r="DV50" i="7"/>
  <c r="DV52" i="7"/>
  <c r="DV56" i="7"/>
  <c r="DV57" i="7"/>
  <c r="DV58" i="7"/>
  <c r="DV59" i="7"/>
  <c r="DV62" i="7"/>
  <c r="DO13" i="7"/>
  <c r="DL14" i="7"/>
  <c r="DN15" i="7"/>
  <c r="DO23" i="7"/>
  <c r="DO30" i="7"/>
  <c r="DO41" i="7"/>
  <c r="DO46" i="7"/>
  <c r="DN50" i="7"/>
  <c r="DO52" i="7"/>
  <c r="DO56" i="7"/>
  <c r="DO57" i="7"/>
  <c r="DO58" i="7"/>
  <c r="DO59" i="7"/>
  <c r="DN60" i="7"/>
  <c r="DN61" i="7"/>
  <c r="DH13" i="7"/>
  <c r="DH14" i="7"/>
  <c r="DH15" i="7"/>
  <c r="DH16" i="7"/>
  <c r="DH23" i="7"/>
  <c r="DH30" i="7"/>
  <c r="DH35" i="7"/>
  <c r="DH39" i="7"/>
  <c r="DG46" i="7"/>
  <c r="DH50" i="7"/>
  <c r="DH52" i="7"/>
  <c r="DH56" i="7"/>
  <c r="DH57" i="7"/>
  <c r="DH58" i="7"/>
  <c r="DH59" i="7"/>
  <c r="DH60" i="7"/>
  <c r="DH61" i="7"/>
  <c r="DH62" i="7"/>
  <c r="DA13" i="7"/>
  <c r="DA14" i="7"/>
  <c r="DA17" i="7"/>
  <c r="DA20" i="7"/>
  <c r="DA32" i="7"/>
  <c r="DA35" i="7"/>
  <c r="DA39" i="7"/>
  <c r="DA41" i="7"/>
  <c r="DA46" i="7"/>
  <c r="DA57" i="7"/>
  <c r="CT13" i="7"/>
  <c r="CT14" i="7"/>
  <c r="CT17" i="7"/>
  <c r="CT20" i="7"/>
  <c r="CT32" i="7"/>
  <c r="CT35" i="7"/>
  <c r="CT39" i="7"/>
  <c r="CT41" i="7"/>
  <c r="CT60" i="7"/>
  <c r="CT61" i="7"/>
  <c r="CM13" i="7"/>
  <c r="CM14" i="7"/>
  <c r="CM17" i="7"/>
  <c r="CM20" i="7"/>
  <c r="CM32" i="7"/>
  <c r="CM35" i="7"/>
  <c r="CL41" i="7"/>
  <c r="CM46" i="7"/>
  <c r="CM57" i="7"/>
  <c r="CM60" i="7"/>
  <c r="CM61" i="7"/>
  <c r="CF13" i="7"/>
  <c r="CF14" i="7"/>
  <c r="CF17" i="7"/>
  <c r="CF20" i="7"/>
  <c r="CF39" i="7"/>
  <c r="CF41" i="7"/>
  <c r="CF46" i="7"/>
  <c r="CF57" i="7"/>
  <c r="CF60" i="7"/>
  <c r="CF61" i="7"/>
  <c r="BY13" i="7"/>
  <c r="BY14" i="7"/>
  <c r="BY32" i="7"/>
  <c r="BY35" i="7"/>
  <c r="BY39" i="7"/>
  <c r="BY41" i="7"/>
  <c r="BY46" i="7"/>
  <c r="BY57" i="7"/>
  <c r="BY60" i="7"/>
  <c r="BY61" i="7"/>
  <c r="BR17" i="7"/>
  <c r="BR20" i="7"/>
  <c r="BR32" i="7"/>
  <c r="BR35" i="7"/>
  <c r="BR39" i="7"/>
  <c r="BR41" i="7"/>
  <c r="BR46" i="7"/>
  <c r="BR57" i="7"/>
  <c r="BR60" i="7"/>
  <c r="BR61" i="7"/>
  <c r="BJ13" i="7"/>
  <c r="BK14" i="7"/>
  <c r="BK17" i="7"/>
  <c r="BK20" i="7"/>
  <c r="BK32" i="7"/>
  <c r="BK35" i="7"/>
  <c r="BK39" i="7"/>
  <c r="BK41" i="7"/>
  <c r="BK46" i="7"/>
  <c r="BK57" i="7"/>
  <c r="BC13" i="7"/>
  <c r="BC14" i="7"/>
  <c r="BD17" i="7"/>
  <c r="BD20" i="7"/>
  <c r="BD32" i="7"/>
  <c r="BD35" i="7"/>
  <c r="BD39" i="7"/>
  <c r="BD41" i="7"/>
  <c r="BD60" i="7"/>
  <c r="BD61" i="7"/>
  <c r="AW10" i="7"/>
  <c r="AW13" i="7"/>
  <c r="AW15" i="7"/>
  <c r="AW16" i="7"/>
  <c r="AW20" i="7"/>
  <c r="AW22" i="7"/>
  <c r="AW30" i="7"/>
  <c r="AW32" i="7"/>
  <c r="AW35" i="7"/>
  <c r="AW39" i="7"/>
  <c r="AW41" i="7"/>
  <c r="AW45" i="7"/>
  <c r="AW46" i="7"/>
  <c r="AW56" i="7"/>
  <c r="AW57" i="7"/>
  <c r="AW59" i="7"/>
  <c r="AW62" i="7"/>
  <c r="AO10" i="7"/>
  <c r="AP13" i="7"/>
  <c r="AP15" i="7"/>
  <c r="AP16" i="7"/>
  <c r="AP20" i="7"/>
  <c r="AP22" i="7"/>
  <c r="AP23" i="7"/>
  <c r="AM30" i="7"/>
  <c r="AP32" i="7"/>
  <c r="AP35" i="7"/>
  <c r="AO39" i="7"/>
  <c r="AP41" i="7"/>
  <c r="AP45" i="7"/>
  <c r="AP46" i="7"/>
  <c r="AP56" i="7"/>
  <c r="AP57" i="7"/>
  <c r="AP59" i="7"/>
  <c r="AP60" i="7"/>
  <c r="AI13" i="7"/>
  <c r="AI14" i="7"/>
  <c r="AI15" i="7"/>
  <c r="AI16" i="7"/>
  <c r="AI17" i="7"/>
  <c r="AI20" i="7"/>
  <c r="AI23" i="7"/>
  <c r="AI32" i="7"/>
  <c r="AI35" i="7"/>
  <c r="AH39" i="7"/>
  <c r="AH40" i="7"/>
  <c r="AI41" i="7"/>
  <c r="AI46" i="7"/>
  <c r="AI50" i="7"/>
  <c r="AI52" i="7"/>
  <c r="AI56" i="7"/>
  <c r="AI57" i="7"/>
  <c r="AI60" i="7"/>
  <c r="AI61" i="7"/>
  <c r="AI62" i="7"/>
  <c r="AB13" i="7"/>
  <c r="AB14" i="7"/>
  <c r="AB17" i="7"/>
  <c r="AB20" i="7"/>
  <c r="AB23" i="7"/>
  <c r="AB25" i="7"/>
  <c r="AB30" i="7"/>
  <c r="AB32" i="7"/>
  <c r="AB35" i="7"/>
  <c r="AB39" i="7"/>
  <c r="AB40" i="7"/>
  <c r="AB41" i="7"/>
  <c r="AB52" i="7"/>
  <c r="AB56" i="7"/>
  <c r="AB57" i="7"/>
  <c r="AB58" i="7"/>
  <c r="AB59" i="7"/>
  <c r="AB60" i="7"/>
  <c r="AB61" i="7"/>
  <c r="AB62" i="7"/>
  <c r="U14" i="7"/>
  <c r="T15" i="7"/>
  <c r="T16" i="7"/>
  <c r="U17" i="7"/>
  <c r="U20" i="7"/>
  <c r="U23" i="7"/>
  <c r="U25" i="7"/>
  <c r="U30" i="7"/>
  <c r="U32" i="7"/>
  <c r="U35" i="7"/>
  <c r="U41" i="7"/>
  <c r="U46" i="7"/>
  <c r="U50" i="7"/>
  <c r="U52" i="7"/>
  <c r="U56" i="7"/>
  <c r="U57" i="7"/>
  <c r="U58" i="7"/>
  <c r="U59" i="7"/>
  <c r="U60" i="7"/>
  <c r="U61" i="7"/>
  <c r="T62" i="7"/>
  <c r="N13" i="7"/>
  <c r="N14" i="7"/>
  <c r="N15" i="7"/>
  <c r="N16" i="7"/>
  <c r="N17" i="7"/>
  <c r="N20" i="7"/>
  <c r="N23" i="7"/>
  <c r="M25" i="7"/>
  <c r="M30" i="7"/>
  <c r="N32" i="7"/>
  <c r="M35" i="7"/>
  <c r="M39" i="7"/>
  <c r="N40" i="7"/>
  <c r="N41" i="7"/>
  <c r="N46" i="7"/>
  <c r="N50" i="7"/>
  <c r="N52" i="7"/>
  <c r="N56" i="7"/>
  <c r="N57" i="7"/>
  <c r="M58" i="7"/>
  <c r="M59" i="7"/>
  <c r="N60" i="7"/>
  <c r="N61" i="7"/>
  <c r="N62" i="7"/>
  <c r="F13" i="7"/>
  <c r="F14" i="7"/>
  <c r="G15" i="7"/>
  <c r="G16" i="7"/>
  <c r="F17" i="7"/>
  <c r="G20" i="7"/>
  <c r="F25" i="7"/>
  <c r="G30" i="7"/>
  <c r="G32" i="7"/>
  <c r="G39" i="7"/>
  <c r="F40" i="7"/>
  <c r="F41" i="7"/>
  <c r="G46" i="7"/>
  <c r="G50" i="7"/>
  <c r="F52" i="7"/>
  <c r="G56" i="7"/>
  <c r="G57" i="7"/>
  <c r="G58" i="7"/>
  <c r="F60" i="7"/>
  <c r="G61" i="7"/>
  <c r="F62" i="7"/>
  <c r="KA65" i="7"/>
  <c r="JT65" i="7"/>
  <c r="JM65" i="7"/>
  <c r="JF65" i="7"/>
  <c r="IY65" i="7"/>
  <c r="IR65" i="7"/>
  <c r="IK65" i="7"/>
  <c r="ID65" i="7"/>
  <c r="HW65" i="7"/>
  <c r="HP65" i="7"/>
  <c r="HI65" i="7"/>
  <c r="HB65" i="7"/>
  <c r="GU65" i="7"/>
  <c r="GN65" i="7"/>
  <c r="GG65" i="7"/>
  <c r="FZ65" i="7"/>
  <c r="FS65" i="7"/>
  <c r="FL65" i="7"/>
  <c r="FE65" i="7"/>
  <c r="EX65" i="7"/>
  <c r="EQ65" i="7"/>
  <c r="EJ65" i="7"/>
  <c r="EC65" i="7"/>
  <c r="DV65" i="7"/>
  <c r="DO65" i="7"/>
  <c r="DH65" i="7"/>
  <c r="DA65" i="7"/>
  <c r="CT65" i="7"/>
  <c r="CM65" i="7"/>
  <c r="CF65" i="7"/>
  <c r="BY65" i="7"/>
  <c r="BR65" i="7"/>
  <c r="BK65" i="7"/>
  <c r="BD65" i="7"/>
  <c r="AW65" i="7"/>
  <c r="AP65" i="7"/>
  <c r="AI65" i="7"/>
  <c r="AB65" i="7"/>
  <c r="U65" i="7"/>
  <c r="DL46" i="7" l="1"/>
  <c r="DM46" i="7" s="1"/>
  <c r="AM56" i="7"/>
  <c r="AN56" i="7" s="1"/>
  <c r="AQ56" i="7" s="1"/>
  <c r="DL58" i="7"/>
  <c r="DM58" i="7" s="1"/>
  <c r="DL60" i="7"/>
  <c r="HO39" i="7"/>
  <c r="EI30" i="7"/>
  <c r="GF41" i="7"/>
  <c r="AR63" i="7"/>
  <c r="JS61" i="7"/>
  <c r="JZ62" i="7"/>
  <c r="JZ35" i="7"/>
  <c r="IQ57" i="7"/>
  <c r="IV10" i="7"/>
  <c r="IW10" i="7" s="1"/>
  <c r="IZ10" i="7" s="1"/>
  <c r="JE32" i="7"/>
  <c r="JL30" i="7"/>
  <c r="DG16" i="7"/>
  <c r="EB52" i="7"/>
  <c r="JS40" i="7"/>
  <c r="EW58" i="7"/>
  <c r="JZ61" i="7"/>
  <c r="U16" i="7"/>
  <c r="IO60" i="7"/>
  <c r="IP60" i="7" s="1"/>
  <c r="IC46" i="7"/>
  <c r="HI16" i="7"/>
  <c r="IC15" i="7"/>
  <c r="IR23" i="7"/>
  <c r="FB16" i="7"/>
  <c r="FC16" i="7" s="1"/>
  <c r="F32" i="7"/>
  <c r="AA25" i="7"/>
  <c r="AO57" i="7"/>
  <c r="BQ46" i="7"/>
  <c r="CZ57" i="7"/>
  <c r="DU62" i="7"/>
  <c r="EI15" i="7"/>
  <c r="FD52" i="7"/>
  <c r="GM17" i="7"/>
  <c r="HV59" i="7"/>
  <c r="G52" i="7"/>
  <c r="DO61" i="7"/>
  <c r="T61" i="7"/>
  <c r="AA23" i="7"/>
  <c r="AO20" i="7"/>
  <c r="BX61" i="7"/>
  <c r="CZ41" i="7"/>
  <c r="DU59" i="7"/>
  <c r="EP57" i="7"/>
  <c r="GM16" i="7"/>
  <c r="HV15" i="7"/>
  <c r="IQ46" i="7"/>
  <c r="G25" i="7"/>
  <c r="DO60" i="7"/>
  <c r="F20" i="7"/>
  <c r="T60" i="7"/>
  <c r="AH62" i="7"/>
  <c r="BX60" i="7"/>
  <c r="DG61" i="7"/>
  <c r="DU16" i="7"/>
  <c r="EP56" i="7"/>
  <c r="GT19" i="7"/>
  <c r="HV14" i="7"/>
  <c r="IQ41" i="7"/>
  <c r="JS62" i="7"/>
  <c r="EQ46" i="7"/>
  <c r="T32" i="7"/>
  <c r="AH61" i="7"/>
  <c r="AV45" i="7"/>
  <c r="BX57" i="7"/>
  <c r="DG60" i="7"/>
  <c r="DU15" i="7"/>
  <c r="EW61" i="7"/>
  <c r="GT16" i="7"/>
  <c r="HV13" i="7"/>
  <c r="IX40" i="7"/>
  <c r="G17" i="7"/>
  <c r="EQ41" i="7"/>
  <c r="T25" i="7"/>
  <c r="AH57" i="7"/>
  <c r="AV41" i="7"/>
  <c r="CE61" i="7"/>
  <c r="DG59" i="7"/>
  <c r="DU14" i="7"/>
  <c r="EW60" i="7"/>
  <c r="FR57" i="7"/>
  <c r="GT15" i="7"/>
  <c r="IC58" i="7"/>
  <c r="IX35" i="7"/>
  <c r="N39" i="7"/>
  <c r="GU61" i="7"/>
  <c r="AA62" i="7"/>
  <c r="AH56" i="7"/>
  <c r="CE60" i="7"/>
  <c r="DG58" i="7"/>
  <c r="EW59" i="7"/>
  <c r="FY50" i="7"/>
  <c r="HA14" i="7"/>
  <c r="IC57" i="7"/>
  <c r="IX15" i="7"/>
  <c r="N35" i="7"/>
  <c r="GU60" i="7"/>
  <c r="F16" i="7"/>
  <c r="AA61" i="7"/>
  <c r="AH35" i="7"/>
  <c r="CE57" i="7"/>
  <c r="FY46" i="7"/>
  <c r="HA13" i="7"/>
  <c r="F50" i="7"/>
  <c r="AA60" i="7"/>
  <c r="AH32" i="7"/>
  <c r="BC39" i="7"/>
  <c r="CL61" i="7"/>
  <c r="DG15" i="7"/>
  <c r="EB41" i="7"/>
  <c r="EW23" i="7"/>
  <c r="FY39" i="7"/>
  <c r="HH40" i="7"/>
  <c r="JE14" i="7"/>
  <c r="JZ60" i="7"/>
  <c r="U15" i="7"/>
  <c r="M62" i="7"/>
  <c r="AA59" i="7"/>
  <c r="AH23" i="7"/>
  <c r="CL60" i="7"/>
  <c r="DG14" i="7"/>
  <c r="EI62" i="7"/>
  <c r="EW16" i="7"/>
  <c r="FY15" i="7"/>
  <c r="HH39" i="7"/>
  <c r="JE10" i="7"/>
  <c r="JZ40" i="7"/>
  <c r="JF58" i="7"/>
  <c r="M40" i="7"/>
  <c r="AA58" i="7"/>
  <c r="AH20" i="7"/>
  <c r="CL57" i="7"/>
  <c r="DN52" i="7"/>
  <c r="EW15" i="7"/>
  <c r="IJ58" i="7"/>
  <c r="AP39" i="7"/>
  <c r="JF52" i="7"/>
  <c r="DZ60" i="7"/>
  <c r="EA60" i="7" s="1"/>
  <c r="AA32" i="7"/>
  <c r="AO60" i="7"/>
  <c r="BQ61" i="7"/>
  <c r="CS41" i="7"/>
  <c r="EI23" i="7"/>
  <c r="FD57" i="7"/>
  <c r="GF39" i="7"/>
  <c r="HO32" i="7"/>
  <c r="IJ57" i="7"/>
  <c r="JL41" i="7"/>
  <c r="JZ20" i="7"/>
  <c r="JM15" i="7"/>
  <c r="AA30" i="7"/>
  <c r="AO59" i="7"/>
  <c r="BQ60" i="7"/>
  <c r="CS39" i="7"/>
  <c r="DN46" i="7"/>
  <c r="EI16" i="7"/>
  <c r="FD56" i="7"/>
  <c r="GM39" i="7"/>
  <c r="HO25" i="7"/>
  <c r="IJ13" i="7"/>
  <c r="JL35" i="7"/>
  <c r="KA50" i="7"/>
  <c r="IR39" i="7"/>
  <c r="IQ39" i="7"/>
  <c r="EB50" i="7"/>
  <c r="FZ23" i="7"/>
  <c r="FY23" i="7"/>
  <c r="GG20" i="7"/>
  <c r="GF20" i="7"/>
  <c r="IC30" i="7"/>
  <c r="ID30" i="7"/>
  <c r="IQ62" i="7"/>
  <c r="IR62" i="7"/>
  <c r="IR14" i="7"/>
  <c r="IQ14" i="7"/>
  <c r="IV60" i="7"/>
  <c r="IW60" i="7" s="1"/>
  <c r="IX60" i="7"/>
  <c r="IY60" i="7"/>
  <c r="JL56" i="7"/>
  <c r="JM56" i="7"/>
  <c r="JM20" i="7"/>
  <c r="JL20" i="7"/>
  <c r="KA52" i="7"/>
  <c r="JZ52" i="7"/>
  <c r="KA16" i="7"/>
  <c r="JZ16" i="7"/>
  <c r="F46" i="7"/>
  <c r="T30" i="7"/>
  <c r="AO15" i="7"/>
  <c r="AV39" i="7"/>
  <c r="BC61" i="7"/>
  <c r="BJ57" i="7"/>
  <c r="BQ57" i="7"/>
  <c r="EB46" i="7"/>
  <c r="EI61" i="7"/>
  <c r="GF32" i="7"/>
  <c r="HH50" i="7"/>
  <c r="N30" i="7"/>
  <c r="AP10" i="7"/>
  <c r="DO15" i="7"/>
  <c r="FS39" i="7"/>
  <c r="FR39" i="7"/>
  <c r="GG46" i="7"/>
  <c r="GF46" i="7"/>
  <c r="HI25" i="7"/>
  <c r="HH25" i="7"/>
  <c r="JF59" i="7"/>
  <c r="JE59" i="7"/>
  <c r="AO16" i="7"/>
  <c r="CS60" i="7"/>
  <c r="CA63" i="7"/>
  <c r="DQ63" i="7"/>
  <c r="FK39" i="7"/>
  <c r="FL39" i="7"/>
  <c r="FS61" i="7"/>
  <c r="FR61" i="7"/>
  <c r="GN30" i="7"/>
  <c r="GM30" i="7"/>
  <c r="GU52" i="7"/>
  <c r="GT52" i="7"/>
  <c r="HO46" i="7"/>
  <c r="HP46" i="7"/>
  <c r="HW32" i="7"/>
  <c r="HV32" i="7"/>
  <c r="KF50" i="7"/>
  <c r="KF38" i="7"/>
  <c r="KF26" i="7"/>
  <c r="KF14" i="7"/>
  <c r="AO62" i="7"/>
  <c r="AP62" i="7"/>
  <c r="AV60" i="7"/>
  <c r="AW60" i="7"/>
  <c r="BC46" i="7"/>
  <c r="BD46" i="7"/>
  <c r="CT46" i="7"/>
  <c r="CS46" i="7"/>
  <c r="DL16" i="7"/>
  <c r="DM16" i="7" s="1"/>
  <c r="DO16" i="7"/>
  <c r="FL62" i="7"/>
  <c r="FK62" i="7"/>
  <c r="FL14" i="7"/>
  <c r="FK14" i="7"/>
  <c r="FS60" i="7"/>
  <c r="FR60" i="7"/>
  <c r="FY58" i="7"/>
  <c r="FZ58" i="7"/>
  <c r="FZ22" i="7"/>
  <c r="FY22" i="7"/>
  <c r="GP63" i="7"/>
  <c r="HB25" i="7"/>
  <c r="HA25" i="7"/>
  <c r="HH59" i="7"/>
  <c r="HI59" i="7"/>
  <c r="HP57" i="7"/>
  <c r="HO57" i="7"/>
  <c r="IF63" i="7"/>
  <c r="IK39" i="7"/>
  <c r="IJ39" i="7"/>
  <c r="IQ61" i="7"/>
  <c r="IR61" i="7"/>
  <c r="IR25" i="7"/>
  <c r="IQ25" i="7"/>
  <c r="IX59" i="7"/>
  <c r="IY59" i="7"/>
  <c r="IX23" i="7"/>
  <c r="IY23" i="7"/>
  <c r="JT17" i="7"/>
  <c r="JS17" i="7"/>
  <c r="JV63" i="7"/>
  <c r="JZ15" i="7"/>
  <c r="KA15" i="7"/>
  <c r="F61" i="7"/>
  <c r="M32" i="7"/>
  <c r="AH60" i="7"/>
  <c r="AO56" i="7"/>
  <c r="AO13" i="7"/>
  <c r="AV35" i="7"/>
  <c r="BC60" i="7"/>
  <c r="BJ46" i="7"/>
  <c r="BX46" i="7"/>
  <c r="CE46" i="7"/>
  <c r="CL46" i="7"/>
  <c r="CZ39" i="7"/>
  <c r="DG13" i="7"/>
  <c r="DN41" i="7"/>
  <c r="DU58" i="7"/>
  <c r="DU13" i="7"/>
  <c r="EI60" i="7"/>
  <c r="EW14" i="7"/>
  <c r="FD50" i="7"/>
  <c r="FK59" i="7"/>
  <c r="FR56" i="7"/>
  <c r="FY32" i="7"/>
  <c r="GF16" i="7"/>
  <c r="GM14" i="7"/>
  <c r="GT14" i="7"/>
  <c r="HH46" i="7"/>
  <c r="HO20" i="7"/>
  <c r="IJ46" i="7"/>
  <c r="IQ40" i="7"/>
  <c r="IX14" i="7"/>
  <c r="JS41" i="7"/>
  <c r="JZ30" i="7"/>
  <c r="N25" i="7"/>
  <c r="DO14" i="7"/>
  <c r="HB59" i="7"/>
  <c r="JM10" i="7"/>
  <c r="CT57" i="7"/>
  <c r="CS57" i="7"/>
  <c r="DG41" i="7"/>
  <c r="DH41" i="7"/>
  <c r="DJ63" i="7"/>
  <c r="DN39" i="7"/>
  <c r="DO39" i="7"/>
  <c r="DU61" i="7"/>
  <c r="DV61" i="7"/>
  <c r="EC59" i="7"/>
  <c r="EB59" i="7"/>
  <c r="EI57" i="7"/>
  <c r="EJ57" i="7"/>
  <c r="EX41" i="7"/>
  <c r="EW41" i="7"/>
  <c r="EZ63" i="7"/>
  <c r="FD39" i="7"/>
  <c r="FE39" i="7"/>
  <c r="FS59" i="7"/>
  <c r="FR59" i="7"/>
  <c r="FS35" i="7"/>
  <c r="FR35" i="7"/>
  <c r="FR23" i="7"/>
  <c r="FS23" i="7"/>
  <c r="FY57" i="7"/>
  <c r="FZ57" i="7"/>
  <c r="GG30" i="7"/>
  <c r="GF30" i="7"/>
  <c r="GU62" i="7"/>
  <c r="GT62" i="7"/>
  <c r="HH58" i="7"/>
  <c r="HI58" i="7"/>
  <c r="HP56" i="7"/>
  <c r="HO56" i="7"/>
  <c r="F58" i="7"/>
  <c r="F30" i="7"/>
  <c r="M61" i="7"/>
  <c r="M23" i="7"/>
  <c r="T59" i="7"/>
  <c r="T23" i="7"/>
  <c r="AA20" i="7"/>
  <c r="AH17" i="7"/>
  <c r="AO46" i="7"/>
  <c r="AV32" i="7"/>
  <c r="BC41" i="7"/>
  <c r="BJ41" i="7"/>
  <c r="BQ41" i="7"/>
  <c r="BX41" i="7"/>
  <c r="CE41" i="7"/>
  <c r="CL35" i="7"/>
  <c r="CS35" i="7"/>
  <c r="CZ35" i="7"/>
  <c r="DG57" i="7"/>
  <c r="DN30" i="7"/>
  <c r="DU57" i="7"/>
  <c r="EB39" i="7"/>
  <c r="EI59" i="7"/>
  <c r="EP39" i="7"/>
  <c r="EW13" i="7"/>
  <c r="FD46" i="7"/>
  <c r="FK58" i="7"/>
  <c r="FR50" i="7"/>
  <c r="FY30" i="7"/>
  <c r="GF15" i="7"/>
  <c r="GM13" i="7"/>
  <c r="HO17" i="7"/>
  <c r="IJ41" i="7"/>
  <c r="IQ16" i="7"/>
  <c r="JL62" i="7"/>
  <c r="JZ23" i="7"/>
  <c r="G41" i="7"/>
  <c r="G14" i="7"/>
  <c r="DV35" i="7"/>
  <c r="FL61" i="7"/>
  <c r="GI63" i="7"/>
  <c r="GU13" i="7"/>
  <c r="GT13" i="7"/>
  <c r="HH57" i="7"/>
  <c r="HI57" i="7"/>
  <c r="HW41" i="7"/>
  <c r="HV41" i="7"/>
  <c r="ID39" i="7"/>
  <c r="IC39" i="7"/>
  <c r="F57" i="7"/>
  <c r="F15" i="7"/>
  <c r="M60" i="7"/>
  <c r="M20" i="7"/>
  <c r="T58" i="7"/>
  <c r="T20" i="7"/>
  <c r="AA57" i="7"/>
  <c r="AA17" i="7"/>
  <c r="AH16" i="7"/>
  <c r="AO45" i="7"/>
  <c r="AV30" i="7"/>
  <c r="BJ39" i="7"/>
  <c r="BQ39" i="7"/>
  <c r="BX39" i="7"/>
  <c r="CE39" i="7"/>
  <c r="CL32" i="7"/>
  <c r="CS32" i="7"/>
  <c r="CZ32" i="7"/>
  <c r="DG56" i="7"/>
  <c r="DN23" i="7"/>
  <c r="DU56" i="7"/>
  <c r="EB35" i="7"/>
  <c r="EI58" i="7"/>
  <c r="EP35" i="7"/>
  <c r="EW57" i="7"/>
  <c r="FD41" i="7"/>
  <c r="FK57" i="7"/>
  <c r="FR46" i="7"/>
  <c r="GF13" i="7"/>
  <c r="HA58" i="7"/>
  <c r="IJ40" i="7"/>
  <c r="IQ15" i="7"/>
  <c r="JL50" i="7"/>
  <c r="JS32" i="7"/>
  <c r="G40" i="7"/>
  <c r="G13" i="7"/>
  <c r="CM41" i="7"/>
  <c r="DV30" i="7"/>
  <c r="FL60" i="7"/>
  <c r="HI14" i="7"/>
  <c r="KF41" i="7"/>
  <c r="CH63" i="7"/>
  <c r="CI63" i="7" s="1"/>
  <c r="CJ9" i="7" s="1"/>
  <c r="DX63" i="7"/>
  <c r="FN63" i="7"/>
  <c r="ID32" i="7"/>
  <c r="IC32" i="7"/>
  <c r="IY62" i="7"/>
  <c r="IX62" i="7"/>
  <c r="T35" i="7"/>
  <c r="KF27" i="7"/>
  <c r="AK63" i="7"/>
  <c r="AO25" i="7"/>
  <c r="AP25" i="7"/>
  <c r="DL50" i="7"/>
  <c r="DM50" i="7" s="1"/>
  <c r="DO50" i="7"/>
  <c r="KF23" i="7"/>
  <c r="KF11" i="7"/>
  <c r="W63" i="7"/>
  <c r="AA15" i="7"/>
  <c r="AB15" i="7"/>
  <c r="AH25" i="7"/>
  <c r="AI25" i="7"/>
  <c r="BM63" i="7"/>
  <c r="CE35" i="7"/>
  <c r="CF35" i="7"/>
  <c r="DC63" i="7"/>
  <c r="DU23" i="7"/>
  <c r="DV23" i="7"/>
  <c r="EX39" i="7"/>
  <c r="EW39" i="7"/>
  <c r="FK35" i="7"/>
  <c r="FL35" i="7"/>
  <c r="FK23" i="7"/>
  <c r="FL23" i="7"/>
  <c r="GN62" i="7"/>
  <c r="GM62" i="7"/>
  <c r="GN50" i="7"/>
  <c r="GM50" i="7"/>
  <c r="HI56" i="7"/>
  <c r="HH56" i="7"/>
  <c r="HI20" i="7"/>
  <c r="HH20" i="7"/>
  <c r="HP30" i="7"/>
  <c r="HO30" i="7"/>
  <c r="HW40" i="7"/>
  <c r="HV40" i="7"/>
  <c r="HW16" i="7"/>
  <c r="HV16" i="7"/>
  <c r="IC62" i="7"/>
  <c r="ID62" i="7"/>
  <c r="ID14" i="7"/>
  <c r="IC14" i="7"/>
  <c r="IY32" i="7"/>
  <c r="IX32" i="7"/>
  <c r="IX20" i="7"/>
  <c r="IY20" i="7"/>
  <c r="JF30" i="7"/>
  <c r="JE30" i="7"/>
  <c r="JM52" i="7"/>
  <c r="JL52" i="7"/>
  <c r="JM40" i="7"/>
  <c r="JL40" i="7"/>
  <c r="JM16" i="7"/>
  <c r="JL16" i="7"/>
  <c r="JT50" i="7"/>
  <c r="JS50" i="7"/>
  <c r="JS14" i="7"/>
  <c r="JT14" i="7"/>
  <c r="F56" i="7"/>
  <c r="M57" i="7"/>
  <c r="M17" i="7"/>
  <c r="T57" i="7"/>
  <c r="T17" i="7"/>
  <c r="AA56" i="7"/>
  <c r="AA14" i="7"/>
  <c r="AH52" i="7"/>
  <c r="AH15" i="7"/>
  <c r="AO41" i="7"/>
  <c r="AV22" i="7"/>
  <c r="BC35" i="7"/>
  <c r="BJ35" i="7"/>
  <c r="BQ35" i="7"/>
  <c r="BX35" i="7"/>
  <c r="CE20" i="7"/>
  <c r="CL20" i="7"/>
  <c r="CS20" i="7"/>
  <c r="CZ20" i="7"/>
  <c r="DG52" i="7"/>
  <c r="DN16" i="7"/>
  <c r="DU52" i="7"/>
  <c r="EB30" i="7"/>
  <c r="EI52" i="7"/>
  <c r="EP30" i="7"/>
  <c r="EW56" i="7"/>
  <c r="FD30" i="7"/>
  <c r="FK56" i="7"/>
  <c r="FR41" i="7"/>
  <c r="FY14" i="7"/>
  <c r="GT57" i="7"/>
  <c r="HA56" i="7"/>
  <c r="HH32" i="7"/>
  <c r="HV58" i="7"/>
  <c r="IC41" i="7"/>
  <c r="IJ16" i="7"/>
  <c r="IQ13" i="7"/>
  <c r="JS30" i="7"/>
  <c r="EC57" i="7"/>
  <c r="HW30" i="7"/>
  <c r="ES63" i="7"/>
  <c r="KF29" i="7"/>
  <c r="GF58" i="7"/>
  <c r="GG58" i="7"/>
  <c r="GM20" i="7"/>
  <c r="GN20" i="7"/>
  <c r="HB40" i="7"/>
  <c r="HA40" i="7"/>
  <c r="KF40" i="7"/>
  <c r="GW63" i="7"/>
  <c r="GD46" i="7"/>
  <c r="GE46" i="7" s="1"/>
  <c r="KF36" i="7"/>
  <c r="EC58" i="7"/>
  <c r="EB58" i="7"/>
  <c r="FY56" i="7"/>
  <c r="FZ56" i="7"/>
  <c r="KF47" i="7"/>
  <c r="KF22" i="7"/>
  <c r="KF10" i="7"/>
  <c r="T40" i="7"/>
  <c r="U40" i="7"/>
  <c r="AA50" i="7"/>
  <c r="AB50" i="7"/>
  <c r="BR14" i="7"/>
  <c r="BQ14" i="7"/>
  <c r="EQ52" i="7"/>
  <c r="EP52" i="7"/>
  <c r="FL46" i="7"/>
  <c r="FK46" i="7"/>
  <c r="GM61" i="7"/>
  <c r="GN61" i="7"/>
  <c r="GM25" i="7"/>
  <c r="GN25" i="7"/>
  <c r="GT59" i="7"/>
  <c r="GU59" i="7"/>
  <c r="GU35" i="7"/>
  <c r="GT35" i="7"/>
  <c r="GT23" i="7"/>
  <c r="GU23" i="7"/>
  <c r="HB57" i="7"/>
  <c r="HA57" i="7"/>
  <c r="HO41" i="7"/>
  <c r="HP41" i="7"/>
  <c r="HR63" i="7"/>
  <c r="HW39" i="7"/>
  <c r="HV39" i="7"/>
  <c r="IC61" i="7"/>
  <c r="ID61" i="7"/>
  <c r="IC25" i="7"/>
  <c r="ID25" i="7"/>
  <c r="IK59" i="7"/>
  <c r="IJ59" i="7"/>
  <c r="IJ23" i="7"/>
  <c r="IK23" i="7"/>
  <c r="JF41" i="7"/>
  <c r="JE41" i="7"/>
  <c r="JE17" i="7"/>
  <c r="JF17" i="7"/>
  <c r="JH63" i="7"/>
  <c r="KA59" i="7"/>
  <c r="JZ59" i="7"/>
  <c r="M56" i="7"/>
  <c r="M16" i="7"/>
  <c r="T56" i="7"/>
  <c r="AA52" i="7"/>
  <c r="AA13" i="7"/>
  <c r="AH50" i="7"/>
  <c r="AH14" i="7"/>
  <c r="AV62" i="7"/>
  <c r="AV20" i="7"/>
  <c r="BC32" i="7"/>
  <c r="BJ32" i="7"/>
  <c r="BQ32" i="7"/>
  <c r="BX32" i="7"/>
  <c r="CE17" i="7"/>
  <c r="CL17" i="7"/>
  <c r="CS17" i="7"/>
  <c r="CZ17" i="7"/>
  <c r="DG50" i="7"/>
  <c r="DU50" i="7"/>
  <c r="EB62" i="7"/>
  <c r="EB23" i="7"/>
  <c r="EI50" i="7"/>
  <c r="EP62" i="7"/>
  <c r="EP23" i="7"/>
  <c r="EW52" i="7"/>
  <c r="EW62" i="7"/>
  <c r="FD23" i="7"/>
  <c r="FK52" i="7"/>
  <c r="FR14" i="7"/>
  <c r="GT56" i="7"/>
  <c r="HA50" i="7"/>
  <c r="HV56" i="7"/>
  <c r="IC40" i="7"/>
  <c r="IJ15" i="7"/>
  <c r="JS23" i="7"/>
  <c r="EC56" i="7"/>
  <c r="FS30" i="7"/>
  <c r="HW20" i="7"/>
  <c r="FG63" i="7"/>
  <c r="KF53" i="7"/>
  <c r="CL39" i="7"/>
  <c r="CM39" i="7"/>
  <c r="FL41" i="7"/>
  <c r="FK41" i="7"/>
  <c r="FZ61" i="7"/>
  <c r="FY61" i="7"/>
  <c r="JF60" i="7"/>
  <c r="JE60" i="7"/>
  <c r="CS61" i="7"/>
  <c r="KF52" i="7"/>
  <c r="AH30" i="7"/>
  <c r="AI30" i="7"/>
  <c r="FZ60" i="7"/>
  <c r="FY60" i="7"/>
  <c r="HA39" i="7"/>
  <c r="HB39" i="7"/>
  <c r="KF51" i="7"/>
  <c r="KF25" i="7"/>
  <c r="AO61" i="7"/>
  <c r="AP61" i="7"/>
  <c r="KF24" i="7"/>
  <c r="DU60" i="7"/>
  <c r="DV60" i="7"/>
  <c r="KF21" i="7"/>
  <c r="P63" i="7"/>
  <c r="T39" i="7"/>
  <c r="U39" i="7"/>
  <c r="AH59" i="7"/>
  <c r="AI59" i="7"/>
  <c r="BF63" i="7"/>
  <c r="BR13" i="7"/>
  <c r="BQ13" i="7"/>
  <c r="CV63" i="7"/>
  <c r="DN35" i="7"/>
  <c r="DO35" i="7"/>
  <c r="EL63" i="7"/>
  <c r="FD35" i="7"/>
  <c r="FE35" i="7"/>
  <c r="FZ41" i="7"/>
  <c r="FY41" i="7"/>
  <c r="GG14" i="7"/>
  <c r="GF14" i="7"/>
  <c r="GM60" i="7"/>
  <c r="GN60" i="7"/>
  <c r="GT58" i="7"/>
  <c r="GU58" i="7"/>
  <c r="GT22" i="7"/>
  <c r="GU22" i="7"/>
  <c r="GU10" i="7"/>
  <c r="GT10" i="7"/>
  <c r="HA32" i="7"/>
  <c r="HB32" i="7"/>
  <c r="HI30" i="7"/>
  <c r="HH30" i="7"/>
  <c r="HP40" i="7"/>
  <c r="HO40" i="7"/>
  <c r="HP16" i="7"/>
  <c r="HO16" i="7"/>
  <c r="IC60" i="7"/>
  <c r="ID60" i="7"/>
  <c r="IR56" i="7"/>
  <c r="IQ56" i="7"/>
  <c r="IR32" i="7"/>
  <c r="IQ32" i="7"/>
  <c r="IR20" i="7"/>
  <c r="IQ20" i="7"/>
  <c r="IY30" i="7"/>
  <c r="IX30" i="7"/>
  <c r="JE16" i="7"/>
  <c r="JF16" i="7"/>
  <c r="JM14" i="7"/>
  <c r="JL14" i="7"/>
  <c r="JT60" i="7"/>
  <c r="JS60" i="7"/>
  <c r="KA58" i="7"/>
  <c r="JZ58" i="7"/>
  <c r="JZ10" i="7"/>
  <c r="KA10" i="7"/>
  <c r="M52" i="7"/>
  <c r="M15" i="7"/>
  <c r="T52" i="7"/>
  <c r="AA41" i="7"/>
  <c r="AH46" i="7"/>
  <c r="AH13" i="7"/>
  <c r="AO35" i="7"/>
  <c r="AV59" i="7"/>
  <c r="AV16" i="7"/>
  <c r="BC20" i="7"/>
  <c r="BJ20" i="7"/>
  <c r="BQ20" i="7"/>
  <c r="BX14" i="7"/>
  <c r="CE14" i="7"/>
  <c r="CL14" i="7"/>
  <c r="CS14" i="7"/>
  <c r="CZ14" i="7"/>
  <c r="DG39" i="7"/>
  <c r="DN59" i="7"/>
  <c r="DN14" i="7"/>
  <c r="DU46" i="7"/>
  <c r="EB61" i="7"/>
  <c r="EB14" i="7"/>
  <c r="EI46" i="7"/>
  <c r="EP61" i="7"/>
  <c r="EP16" i="7"/>
  <c r="EW50" i="7"/>
  <c r="FD61" i="7"/>
  <c r="FD16" i="7"/>
  <c r="FK50" i="7"/>
  <c r="FR13" i="7"/>
  <c r="GM57" i="7"/>
  <c r="GT46" i="7"/>
  <c r="HA46" i="7"/>
  <c r="HH13" i="7"/>
  <c r="HV50" i="7"/>
  <c r="IC16" i="7"/>
  <c r="JE50" i="7"/>
  <c r="JL32" i="7"/>
  <c r="G62" i="7"/>
  <c r="AI40" i="7"/>
  <c r="BD14" i="7"/>
  <c r="FZ20" i="7"/>
  <c r="IK60" i="7"/>
  <c r="KF48" i="7"/>
  <c r="KF17" i="7"/>
  <c r="EB15" i="7"/>
  <c r="EC15" i="7"/>
  <c r="EI13" i="7"/>
  <c r="EJ13" i="7"/>
  <c r="FR15" i="7"/>
  <c r="FS15" i="7"/>
  <c r="FZ13" i="7"/>
  <c r="FY13" i="7"/>
  <c r="GG22" i="7"/>
  <c r="GF22" i="7"/>
  <c r="GN32" i="7"/>
  <c r="GM32" i="7"/>
  <c r="GT30" i="7"/>
  <c r="GU30" i="7"/>
  <c r="HB16" i="7"/>
  <c r="HA16" i="7"/>
  <c r="ID56" i="7"/>
  <c r="IC56" i="7"/>
  <c r="IJ30" i="7"/>
  <c r="IK30" i="7"/>
  <c r="IY50" i="7"/>
  <c r="IX50" i="7"/>
  <c r="JT20" i="7"/>
  <c r="JS20" i="7"/>
  <c r="KF28" i="7"/>
  <c r="GU17" i="7"/>
  <c r="GT17" i="7"/>
  <c r="KF15" i="7"/>
  <c r="AV61" i="7"/>
  <c r="AW61" i="7"/>
  <c r="KF49" i="7"/>
  <c r="KF12" i="7"/>
  <c r="DL30" i="7"/>
  <c r="DM30" i="7" s="1"/>
  <c r="IV14" i="7"/>
  <c r="IW14" i="7" s="1"/>
  <c r="KF32" i="7"/>
  <c r="CE32" i="7"/>
  <c r="CF32" i="7"/>
  <c r="EQ50" i="7"/>
  <c r="EP50" i="7"/>
  <c r="EN14" i="7"/>
  <c r="EO14" i="7" s="1"/>
  <c r="EQ14" i="7"/>
  <c r="FY16" i="7"/>
  <c r="FZ16" i="7"/>
  <c r="GG61" i="7"/>
  <c r="GF61" i="7"/>
  <c r="GG25" i="7"/>
  <c r="GF25" i="7"/>
  <c r="GM59" i="7"/>
  <c r="GN59" i="7"/>
  <c r="GM23" i="7"/>
  <c r="GN23" i="7"/>
  <c r="HI41" i="7"/>
  <c r="HH41" i="7"/>
  <c r="HI17" i="7"/>
  <c r="HH17" i="7"/>
  <c r="HK63" i="7"/>
  <c r="HP15" i="7"/>
  <c r="HO15" i="7"/>
  <c r="HW25" i="7"/>
  <c r="HV25" i="7"/>
  <c r="ID59" i="7"/>
  <c r="IC59" i="7"/>
  <c r="IC23" i="7"/>
  <c r="ID23" i="7"/>
  <c r="IX17" i="7"/>
  <c r="IY17" i="7"/>
  <c r="JA63" i="7"/>
  <c r="JF15" i="7"/>
  <c r="JE15" i="7"/>
  <c r="JM61" i="7"/>
  <c r="JL61" i="7"/>
  <c r="JT59" i="7"/>
  <c r="JS59" i="7"/>
  <c r="JT35" i="7"/>
  <c r="JS35" i="7"/>
  <c r="F39" i="7"/>
  <c r="M50" i="7"/>
  <c r="M14" i="7"/>
  <c r="T50" i="7"/>
  <c r="T14" i="7"/>
  <c r="AA40" i="7"/>
  <c r="AH41" i="7"/>
  <c r="AO32" i="7"/>
  <c r="AV57" i="7"/>
  <c r="AV15" i="7"/>
  <c r="BC17" i="7"/>
  <c r="BJ17" i="7"/>
  <c r="BQ17" i="7"/>
  <c r="BX13" i="7"/>
  <c r="CE13" i="7"/>
  <c r="CL13" i="7"/>
  <c r="CS13" i="7"/>
  <c r="CZ13" i="7"/>
  <c r="DG35" i="7"/>
  <c r="DN58" i="7"/>
  <c r="DN13" i="7"/>
  <c r="DU41" i="7"/>
  <c r="EB60" i="7"/>
  <c r="EB13" i="7"/>
  <c r="EI41" i="7"/>
  <c r="EP15" i="7"/>
  <c r="EW46" i="7"/>
  <c r="FD60" i="7"/>
  <c r="FD15" i="7"/>
  <c r="FK16" i="7"/>
  <c r="GM56" i="7"/>
  <c r="GT40" i="7"/>
  <c r="HA20" i="7"/>
  <c r="HV46" i="7"/>
  <c r="IX56" i="7"/>
  <c r="JE40" i="7"/>
  <c r="N59" i="7"/>
  <c r="U62" i="7"/>
  <c r="AI39" i="7"/>
  <c r="BD13" i="7"/>
  <c r="FZ17" i="7"/>
  <c r="KF46" i="7"/>
  <c r="FZ25" i="7"/>
  <c r="FY25" i="7"/>
  <c r="ID20" i="7"/>
  <c r="IC20" i="7"/>
  <c r="JL58" i="7"/>
  <c r="JM58" i="7"/>
  <c r="FS62" i="7"/>
  <c r="FR62" i="7"/>
  <c r="GF57" i="7"/>
  <c r="GG57" i="7"/>
  <c r="HW57" i="7"/>
  <c r="HV57" i="7"/>
  <c r="IX61" i="7"/>
  <c r="IY61" i="7"/>
  <c r="KA41" i="7"/>
  <c r="JZ41" i="7"/>
  <c r="CZ46" i="7"/>
  <c r="KF39" i="7"/>
  <c r="BX17" i="7"/>
  <c r="BY17" i="7"/>
  <c r="KF37" i="7"/>
  <c r="F59" i="7"/>
  <c r="G59" i="7"/>
  <c r="F35" i="7"/>
  <c r="G35" i="7"/>
  <c r="AD63" i="7"/>
  <c r="BT63" i="7"/>
  <c r="BU63" i="7" s="1"/>
  <c r="BV10" i="7" s="1"/>
  <c r="BW10" i="7" s="1"/>
  <c r="BX10" i="7" s="1"/>
  <c r="DO62" i="7"/>
  <c r="DN62" i="7"/>
  <c r="GN15" i="7"/>
  <c r="GM15" i="7"/>
  <c r="GT25" i="7"/>
  <c r="GU25" i="7"/>
  <c r="HY63" i="7"/>
  <c r="KF35" i="7"/>
  <c r="KF45" i="7"/>
  <c r="KF9" i="7"/>
  <c r="KF44" i="7"/>
  <c r="KF8" i="7"/>
  <c r="KF55" i="7"/>
  <c r="KF43" i="7"/>
  <c r="KF31" i="7"/>
  <c r="KF19" i="7"/>
  <c r="KF7" i="7"/>
  <c r="I63" i="7"/>
  <c r="T13" i="7"/>
  <c r="U13" i="7"/>
  <c r="AY63" i="7"/>
  <c r="BJ61" i="7"/>
  <c r="BK61" i="7"/>
  <c r="CO63" i="7"/>
  <c r="CZ61" i="7"/>
  <c r="DA61" i="7"/>
  <c r="EE63" i="7"/>
  <c r="FU63" i="7"/>
  <c r="GF60" i="7"/>
  <c r="GG60" i="7"/>
  <c r="GM58" i="7"/>
  <c r="GN58" i="7"/>
  <c r="GM22" i="7"/>
  <c r="GN22" i="7"/>
  <c r="GU32" i="7"/>
  <c r="GT32" i="7"/>
  <c r="HA30" i="7"/>
  <c r="HB30" i="7"/>
  <c r="HO50" i="7"/>
  <c r="HP50" i="7"/>
  <c r="HO14" i="7"/>
  <c r="HP14" i="7"/>
  <c r="IK56" i="7"/>
  <c r="IJ56" i="7"/>
  <c r="IK32" i="7"/>
  <c r="IJ32" i="7"/>
  <c r="IK20" i="7"/>
  <c r="IJ20" i="7"/>
  <c r="IR30" i="7"/>
  <c r="IQ30" i="7"/>
  <c r="IV52" i="7"/>
  <c r="IW52" i="7" s="1"/>
  <c r="IY52" i="7"/>
  <c r="IV16" i="7"/>
  <c r="IW16" i="7" s="1"/>
  <c r="IY16" i="7"/>
  <c r="IX16" i="7"/>
  <c r="JF62" i="7"/>
  <c r="JE62" i="7"/>
  <c r="JM60" i="7"/>
  <c r="JL60" i="7"/>
  <c r="JS58" i="7"/>
  <c r="JT58" i="7"/>
  <c r="JT10" i="7"/>
  <c r="JS10" i="7"/>
  <c r="KA56" i="7"/>
  <c r="JZ56" i="7"/>
  <c r="KA32" i="7"/>
  <c r="JZ32" i="7"/>
  <c r="M46" i="7"/>
  <c r="M13" i="7"/>
  <c r="T46" i="7"/>
  <c r="AA39" i="7"/>
  <c r="AO23" i="7"/>
  <c r="AV56" i="7"/>
  <c r="AV13" i="7"/>
  <c r="BJ14" i="7"/>
  <c r="DG30" i="7"/>
  <c r="DN57" i="7"/>
  <c r="DU39" i="7"/>
  <c r="EI39" i="7"/>
  <c r="EP59" i="7"/>
  <c r="EP14" i="7"/>
  <c r="EW35" i="7"/>
  <c r="FD59" i="7"/>
  <c r="FD14" i="7"/>
  <c r="FK15" i="7"/>
  <c r="GF56" i="7"/>
  <c r="GM46" i="7"/>
  <c r="GT39" i="7"/>
  <c r="HA17" i="7"/>
  <c r="HO59" i="7"/>
  <c r="IC13" i="7"/>
  <c r="IX52" i="7"/>
  <c r="JE35" i="7"/>
  <c r="G60" i="7"/>
  <c r="N58" i="7"/>
  <c r="BK13" i="7"/>
  <c r="GG17" i="7"/>
  <c r="JS56" i="7"/>
  <c r="JT56" i="7"/>
  <c r="KF16" i="7"/>
  <c r="IM63" i="7"/>
  <c r="JF23" i="7"/>
  <c r="JE23" i="7"/>
  <c r="KA17" i="7"/>
  <c r="JZ17" i="7"/>
  <c r="AV25" i="7"/>
  <c r="AW25" i="7"/>
  <c r="FY59" i="7"/>
  <c r="FZ59" i="7"/>
  <c r="KF13" i="7"/>
  <c r="F23" i="7"/>
  <c r="G23" i="7"/>
  <c r="AV23" i="7"/>
  <c r="AW23" i="7"/>
  <c r="BC57" i="7"/>
  <c r="BD57" i="7"/>
  <c r="AA16" i="7"/>
  <c r="AB16" i="7"/>
  <c r="EI56" i="7"/>
  <c r="EJ56" i="7"/>
  <c r="FD62" i="7"/>
  <c r="FE62" i="7"/>
  <c r="FS58" i="7"/>
  <c r="FR58" i="7"/>
  <c r="KF34" i="7"/>
  <c r="KF33" i="7"/>
  <c r="KF56" i="7"/>
  <c r="KF20" i="7"/>
  <c r="AH58" i="7"/>
  <c r="AI58" i="7"/>
  <c r="CJ14" i="7"/>
  <c r="CK14" i="7" s="1"/>
  <c r="DS60" i="7"/>
  <c r="DT60" i="7" s="1"/>
  <c r="KF54" i="7"/>
  <c r="KF42" i="7"/>
  <c r="KF30" i="7"/>
  <c r="KF18" i="7"/>
  <c r="KF6" i="7"/>
  <c r="AA46" i="7"/>
  <c r="AB46" i="7"/>
  <c r="AO30" i="7"/>
  <c r="AP30" i="7"/>
  <c r="BJ60" i="7"/>
  <c r="BK60" i="7"/>
  <c r="BX20" i="7"/>
  <c r="BY20" i="7"/>
  <c r="CZ60" i="7"/>
  <c r="DA60" i="7"/>
  <c r="EB16" i="7"/>
  <c r="EC16" i="7"/>
  <c r="EN60" i="7"/>
  <c r="EO60" i="7" s="1"/>
  <c r="EQ60" i="7"/>
  <c r="FK30" i="7"/>
  <c r="FL30" i="7"/>
  <c r="FS52" i="7"/>
  <c r="FR52" i="7"/>
  <c r="FR16" i="7"/>
  <c r="FS16" i="7"/>
  <c r="GF59" i="7"/>
  <c r="GG59" i="7"/>
  <c r="GG23" i="7"/>
  <c r="GF23" i="7"/>
  <c r="HB41" i="7"/>
  <c r="HA41" i="7"/>
  <c r="HD63" i="7"/>
  <c r="HI15" i="7"/>
  <c r="HH15" i="7"/>
  <c r="HO13" i="7"/>
  <c r="HP13" i="7"/>
  <c r="IT63" i="7"/>
  <c r="JF61" i="7"/>
  <c r="JE61" i="7"/>
  <c r="JL59" i="7"/>
  <c r="JM59" i="7"/>
  <c r="JM23" i="7"/>
  <c r="JL23" i="7"/>
  <c r="M41" i="7"/>
  <c r="T41" i="7"/>
  <c r="AA35" i="7"/>
  <c r="AO22" i="7"/>
  <c r="AV46" i="7"/>
  <c r="AV10" i="7"/>
  <c r="DG62" i="7"/>
  <c r="DG23" i="7"/>
  <c r="DN56" i="7"/>
  <c r="EI35" i="7"/>
  <c r="EP58" i="7"/>
  <c r="EP13" i="7"/>
  <c r="EW30" i="7"/>
  <c r="FD58" i="7"/>
  <c r="FD13" i="7"/>
  <c r="FK13" i="7"/>
  <c r="FY62" i="7"/>
  <c r="GF50" i="7"/>
  <c r="GM41" i="7"/>
  <c r="GT20" i="7"/>
  <c r="HA15" i="7"/>
  <c r="HO58" i="7"/>
  <c r="HV17" i="7"/>
  <c r="IQ58" i="7"/>
  <c r="IX41" i="7"/>
  <c r="DH46" i="7"/>
  <c r="EJ14" i="7"/>
  <c r="IJ14" i="7"/>
  <c r="IX10" i="7"/>
  <c r="JF20" i="7"/>
  <c r="IK25" i="7"/>
  <c r="KA14" i="7"/>
  <c r="JT52" i="7"/>
  <c r="JT16" i="7"/>
  <c r="JT15" i="7"/>
  <c r="IJ62" i="7"/>
  <c r="JL17" i="7"/>
  <c r="IR60" i="7"/>
  <c r="IJ61" i="7"/>
  <c r="JO63" i="7"/>
  <c r="IQ59" i="7"/>
  <c r="IX58" i="7"/>
  <c r="JE56" i="7"/>
  <c r="IV56" i="7"/>
  <c r="IW56" i="7" s="1"/>
  <c r="IZ56" i="7" s="1"/>
  <c r="IO32" i="7"/>
  <c r="IP32" i="7" s="1"/>
  <c r="IO16" i="7"/>
  <c r="IP16" i="7" s="1"/>
  <c r="IO20" i="7"/>
  <c r="IP20" i="7" s="1"/>
  <c r="GR20" i="7"/>
  <c r="GE22" i="7"/>
  <c r="GD50" i="7"/>
  <c r="GE50" i="7" s="1"/>
  <c r="GH50" i="7" s="1"/>
  <c r="GD32" i="7"/>
  <c r="FW59" i="7"/>
  <c r="FP46" i="7"/>
  <c r="FQ46" i="7" s="1"/>
  <c r="FT46" i="7" s="1"/>
  <c r="FP50" i="7"/>
  <c r="FQ50" i="7" s="1"/>
  <c r="FT50" i="7" s="1"/>
  <c r="FP52" i="7"/>
  <c r="FQ52" i="7" s="1"/>
  <c r="FP14" i="7"/>
  <c r="FQ14" i="7" s="1"/>
  <c r="FT14" i="7" s="1"/>
  <c r="FP16" i="7"/>
  <c r="FQ16" i="7" s="1"/>
  <c r="FI61" i="7"/>
  <c r="FJ61" i="7" s="1"/>
  <c r="FB60" i="7"/>
  <c r="FB52" i="7"/>
  <c r="FC52" i="7" s="1"/>
  <c r="FF52" i="7" s="1"/>
  <c r="FB56" i="7"/>
  <c r="FC56" i="7" s="1"/>
  <c r="FF56" i="7" s="1"/>
  <c r="EN56" i="7"/>
  <c r="EN30" i="7"/>
  <c r="EO30" i="7" s="1"/>
  <c r="ER30" i="7" s="1"/>
  <c r="EG56" i="7"/>
  <c r="EG14" i="7"/>
  <c r="EH14" i="7" s="1"/>
  <c r="DZ52" i="7"/>
  <c r="DZ56" i="7"/>
  <c r="DZ30" i="7"/>
  <c r="EA30" i="7" s="1"/>
  <c r="ED30" i="7" s="1"/>
  <c r="DM14" i="7"/>
  <c r="DL52" i="7"/>
  <c r="DL56" i="7"/>
  <c r="DM56" i="7" s="1"/>
  <c r="DP56" i="7" s="1"/>
  <c r="CX46" i="7"/>
  <c r="CX61" i="7"/>
  <c r="CY61" i="7" s="1"/>
  <c r="CX17" i="7"/>
  <c r="CY17" i="7" s="1"/>
  <c r="DB17" i="7" s="1"/>
  <c r="CQ61" i="7"/>
  <c r="CQ60" i="7"/>
  <c r="CJ46" i="7"/>
  <c r="CK46" i="7" s="1"/>
  <c r="CJ13" i="7"/>
  <c r="CK13" i="7" s="1"/>
  <c r="CN13" i="7" s="1"/>
  <c r="CJ61" i="7"/>
  <c r="CK61" i="7" s="1"/>
  <c r="CN61" i="7" s="1"/>
  <c r="CC61" i="7"/>
  <c r="BV46" i="7"/>
  <c r="BW46" i="7" s="1"/>
  <c r="BV61" i="7"/>
  <c r="BW61" i="7" s="1"/>
  <c r="BZ61" i="7" s="1"/>
  <c r="BO20" i="7"/>
  <c r="BP20" i="7" s="1"/>
  <c r="BO60" i="7"/>
  <c r="BP60" i="7" s="1"/>
  <c r="BS60" i="7" s="1"/>
  <c r="BO14" i="7"/>
  <c r="BP14" i="7" s="1"/>
  <c r="BH14" i="7"/>
  <c r="BI14" i="7" s="1"/>
  <c r="BL14" i="7" s="1"/>
  <c r="BA46" i="7"/>
  <c r="BB46" i="7" s="1"/>
  <c r="BA14" i="7"/>
  <c r="BB14" i="7" s="1"/>
  <c r="AT62" i="7"/>
  <c r="AU62" i="7" s="1"/>
  <c r="AM45" i="7"/>
  <c r="AN45" i="7" s="1"/>
  <c r="AQ45" i="7" s="1"/>
  <c r="AM32" i="7"/>
  <c r="AM61" i="7"/>
  <c r="AN61" i="7" s="1"/>
  <c r="IW30" i="7"/>
  <c r="IW20" i="7"/>
  <c r="IV50" i="7"/>
  <c r="IV40" i="7"/>
  <c r="IV32" i="7"/>
  <c r="IV62" i="7"/>
  <c r="IV58" i="7"/>
  <c r="IO40" i="7"/>
  <c r="IO58" i="7"/>
  <c r="IO62" i="7"/>
  <c r="IH60" i="7"/>
  <c r="IH16" i="7"/>
  <c r="IH20" i="7"/>
  <c r="IH32" i="7"/>
  <c r="IH40" i="7"/>
  <c r="IH56" i="7"/>
  <c r="IH62" i="7"/>
  <c r="IH14" i="7"/>
  <c r="IH30" i="7"/>
  <c r="IH46" i="7"/>
  <c r="IH58" i="7"/>
  <c r="HM46" i="7"/>
  <c r="HM14" i="7"/>
  <c r="HM56" i="7"/>
  <c r="HM20" i="7"/>
  <c r="HM30" i="7"/>
  <c r="GR56" i="7"/>
  <c r="GR58" i="7"/>
  <c r="GR52" i="7"/>
  <c r="GR60" i="7"/>
  <c r="GR30" i="7"/>
  <c r="GR16" i="7"/>
  <c r="GR62" i="7"/>
  <c r="GR10" i="7"/>
  <c r="GR32" i="7"/>
  <c r="GR40" i="7"/>
  <c r="GR22" i="7"/>
  <c r="GD60" i="7"/>
  <c r="GD25" i="7"/>
  <c r="GD15" i="7"/>
  <c r="GD39" i="7"/>
  <c r="GD16" i="7"/>
  <c r="GD30" i="7"/>
  <c r="GD61" i="7"/>
  <c r="GD20" i="7"/>
  <c r="GD23" i="7"/>
  <c r="GD58" i="7"/>
  <c r="GD13" i="7"/>
  <c r="GD14" i="7"/>
  <c r="GD17" i="7"/>
  <c r="GD41" i="7"/>
  <c r="FW60" i="7"/>
  <c r="FW20" i="7"/>
  <c r="FW32" i="7"/>
  <c r="FW50" i="7"/>
  <c r="FW56" i="7"/>
  <c r="FW62" i="7"/>
  <c r="FW30" i="7"/>
  <c r="FW57" i="7"/>
  <c r="FW13" i="7"/>
  <c r="FW17" i="7"/>
  <c r="FW23" i="7"/>
  <c r="FW25" i="7"/>
  <c r="FW41" i="7"/>
  <c r="FW61" i="7"/>
  <c r="FP59" i="7"/>
  <c r="FP30" i="7"/>
  <c r="FP58" i="7"/>
  <c r="FP62" i="7"/>
  <c r="FP57" i="7"/>
  <c r="FI46" i="7"/>
  <c r="FI60" i="7"/>
  <c r="FI56" i="7"/>
  <c r="FI14" i="7"/>
  <c r="FI62" i="7"/>
  <c r="FI58" i="7"/>
  <c r="FI16" i="7"/>
  <c r="FB14" i="7"/>
  <c r="FB30" i="7"/>
  <c r="FB46" i="7"/>
  <c r="FB50" i="7"/>
  <c r="FB58" i="7"/>
  <c r="FB62" i="7"/>
  <c r="EU57" i="7"/>
  <c r="EU13" i="7"/>
  <c r="EU14" i="7"/>
  <c r="EU50" i="7"/>
  <c r="EU56" i="7"/>
  <c r="EU62" i="7"/>
  <c r="EU23" i="7"/>
  <c r="EU35" i="7"/>
  <c r="EU41" i="7"/>
  <c r="EU59" i="7"/>
  <c r="EU15" i="7"/>
  <c r="EU39" i="7"/>
  <c r="EN46" i="7"/>
  <c r="EN39" i="7"/>
  <c r="EN50" i="7"/>
  <c r="EN15" i="7"/>
  <c r="EN16" i="7"/>
  <c r="EN23" i="7"/>
  <c r="EN58" i="7"/>
  <c r="EN35" i="7"/>
  <c r="EN13" i="7"/>
  <c r="EG30" i="7"/>
  <c r="EG62" i="7"/>
  <c r="EG59" i="7"/>
  <c r="EG46" i="7"/>
  <c r="EG41" i="7"/>
  <c r="EG23" i="7"/>
  <c r="EG35" i="7"/>
  <c r="DZ13" i="7"/>
  <c r="DZ58" i="7"/>
  <c r="DZ61" i="7"/>
  <c r="DZ14" i="7"/>
  <c r="DZ41" i="7"/>
  <c r="DZ62" i="7"/>
  <c r="DZ57" i="7"/>
  <c r="DZ35" i="7"/>
  <c r="DZ15" i="7"/>
  <c r="DZ59" i="7"/>
  <c r="DZ23" i="7"/>
  <c r="DS57" i="7"/>
  <c r="DS23" i="7"/>
  <c r="DS61" i="7"/>
  <c r="DS52" i="7"/>
  <c r="DS62" i="7"/>
  <c r="DS14" i="7"/>
  <c r="DS35" i="7"/>
  <c r="DS59" i="7"/>
  <c r="DS41" i="7"/>
  <c r="DS15" i="7"/>
  <c r="DS39" i="7"/>
  <c r="DS46" i="7"/>
  <c r="DS13" i="7"/>
  <c r="DL13" i="7"/>
  <c r="DM60" i="7"/>
  <c r="DL15" i="7"/>
  <c r="DL23" i="7"/>
  <c r="DE13" i="7"/>
  <c r="DE61" i="7"/>
  <c r="DE14" i="7"/>
  <c r="DE50" i="7"/>
  <c r="DE56" i="7"/>
  <c r="DE62" i="7"/>
  <c r="DE35" i="7"/>
  <c r="DE41" i="7"/>
  <c r="DE59" i="7"/>
  <c r="DE30" i="7"/>
  <c r="DE60" i="7"/>
  <c r="DE15" i="7"/>
  <c r="DE39" i="7"/>
  <c r="DE57" i="7"/>
  <c r="CX57" i="7"/>
  <c r="CX14" i="7"/>
  <c r="CX20" i="7"/>
  <c r="CX32" i="7"/>
  <c r="CX13" i="7"/>
  <c r="CX60" i="7"/>
  <c r="CQ14" i="7"/>
  <c r="CQ46" i="7"/>
  <c r="CQ20" i="7"/>
  <c r="CQ41" i="7"/>
  <c r="CQ39" i="7"/>
  <c r="CQ35" i="7"/>
  <c r="CQ17" i="7"/>
  <c r="CJ35" i="7"/>
  <c r="CJ17" i="7"/>
  <c r="CJ20" i="7"/>
  <c r="CJ41" i="7"/>
  <c r="CJ57" i="7"/>
  <c r="CJ60" i="7"/>
  <c r="CJ39" i="7"/>
  <c r="CC46" i="7"/>
  <c r="CC20" i="7"/>
  <c r="CC41" i="7"/>
  <c r="CC57" i="7"/>
  <c r="CC60" i="7"/>
  <c r="CC35" i="7"/>
  <c r="CC39" i="7"/>
  <c r="CC14" i="7"/>
  <c r="CC17" i="7"/>
  <c r="BV14" i="7"/>
  <c r="BV32" i="7"/>
  <c r="BV20" i="7"/>
  <c r="BV60" i="7"/>
  <c r="BV39" i="7"/>
  <c r="BV57" i="7"/>
  <c r="BV17" i="7"/>
  <c r="BV35" i="7"/>
  <c r="BV41" i="7"/>
  <c r="BO46" i="7"/>
  <c r="BO39" i="7"/>
  <c r="BO17" i="7"/>
  <c r="BO41" i="7"/>
  <c r="BO57" i="7"/>
  <c r="BO35" i="7"/>
  <c r="BH46" i="7"/>
  <c r="BH17" i="7"/>
  <c r="BH20" i="7"/>
  <c r="BH41" i="7"/>
  <c r="BH57" i="7"/>
  <c r="BH60" i="7"/>
  <c r="BH39" i="7"/>
  <c r="BH35" i="7"/>
  <c r="BA17" i="7"/>
  <c r="BA41" i="7"/>
  <c r="BA57" i="7"/>
  <c r="BA60" i="7"/>
  <c r="BA39" i="7"/>
  <c r="BA35" i="7"/>
  <c r="AT15" i="7"/>
  <c r="AT61" i="7"/>
  <c r="AT10" i="7"/>
  <c r="AT16" i="7"/>
  <c r="AT46" i="7"/>
  <c r="AT39" i="7"/>
  <c r="AT13" i="7"/>
  <c r="AT25" i="7"/>
  <c r="AT22" i="7"/>
  <c r="AT20" i="7"/>
  <c r="AT32" i="7"/>
  <c r="AT23" i="7"/>
  <c r="AT35" i="7"/>
  <c r="AT41" i="7"/>
  <c r="AN30" i="7"/>
  <c r="AM22" i="7"/>
  <c r="AM62" i="7"/>
  <c r="AM60" i="7"/>
  <c r="AM13" i="7"/>
  <c r="AM20" i="7"/>
  <c r="AM41" i="7"/>
  <c r="AM57" i="7"/>
  <c r="AM10" i="7"/>
  <c r="AM35" i="7"/>
  <c r="AM46" i="7"/>
  <c r="AM59" i="7"/>
  <c r="AM15" i="7"/>
  <c r="AM23" i="7"/>
  <c r="AM39" i="7"/>
  <c r="AM25" i="7"/>
  <c r="BV45" i="7" l="1"/>
  <c r="BV51" i="7"/>
  <c r="BV24" i="7"/>
  <c r="BV30" i="7"/>
  <c r="BV33" i="7"/>
  <c r="BV62" i="7"/>
  <c r="BV56" i="7"/>
  <c r="BV50" i="7"/>
  <c r="CJ6" i="7"/>
  <c r="CK6" i="7" s="1"/>
  <c r="CL6" i="7" s="1"/>
  <c r="BV6" i="7"/>
  <c r="ER60" i="7"/>
  <c r="IZ16" i="7"/>
  <c r="AQ30" i="7"/>
  <c r="DB61" i="7"/>
  <c r="ER14" i="7"/>
  <c r="IZ60" i="7"/>
  <c r="FT16" i="7"/>
  <c r="IS32" i="7"/>
  <c r="AQ61" i="7"/>
  <c r="IS20" i="7"/>
  <c r="IS60" i="7"/>
  <c r="BV18" i="7"/>
  <c r="BW18" i="7" s="1"/>
  <c r="BX18" i="7" s="1"/>
  <c r="BV12" i="7"/>
  <c r="BW12" i="7" s="1"/>
  <c r="BX12" i="7" s="1"/>
  <c r="GH46" i="7"/>
  <c r="IZ30" i="7"/>
  <c r="IZ14" i="7"/>
  <c r="FX59" i="7"/>
  <c r="GA59" i="7" s="1"/>
  <c r="FC60" i="7"/>
  <c r="FF60" i="7" s="1"/>
  <c r="DP14" i="7"/>
  <c r="DM52" i="7"/>
  <c r="DP52" i="7" s="1"/>
  <c r="DP16" i="7"/>
  <c r="CR60" i="7"/>
  <c r="CU60" i="7" s="1"/>
  <c r="CJ10" i="7"/>
  <c r="CK10" i="7" s="1"/>
  <c r="CL10" i="7" s="1"/>
  <c r="CJ5" i="7"/>
  <c r="CJ15" i="7"/>
  <c r="CK15" i="7" s="1"/>
  <c r="CL15" i="7" s="1"/>
  <c r="CJ36" i="7"/>
  <c r="CK36" i="7" s="1"/>
  <c r="CL36" i="7" s="1"/>
  <c r="CJ18" i="7"/>
  <c r="CK18" i="7" s="1"/>
  <c r="CL18" i="7" s="1"/>
  <c r="CJ54" i="7"/>
  <c r="CJ42" i="7"/>
  <c r="CJ58" i="7"/>
  <c r="CJ62" i="7"/>
  <c r="CK62" i="7" s="1"/>
  <c r="CL62" i="7" s="1"/>
  <c r="CJ50" i="7"/>
  <c r="CJ53" i="7"/>
  <c r="CJ43" i="7"/>
  <c r="CK43" i="7" s="1"/>
  <c r="CL43" i="7" s="1"/>
  <c r="CJ59" i="7"/>
  <c r="CK59" i="7" s="1"/>
  <c r="CL59" i="7" s="1"/>
  <c r="CJ21" i="7"/>
  <c r="CJ38" i="7"/>
  <c r="CJ25" i="7"/>
  <c r="CK25" i="7" s="1"/>
  <c r="CL25" i="7" s="1"/>
  <c r="CJ27" i="7"/>
  <c r="CK27" i="7" s="1"/>
  <c r="CL27" i="7" s="1"/>
  <c r="CJ52" i="7"/>
  <c r="CK52" i="7" s="1"/>
  <c r="CL52" i="7" s="1"/>
  <c r="CJ26" i="7"/>
  <c r="CJ11" i="7"/>
  <c r="CK11" i="7" s="1"/>
  <c r="CL11" i="7" s="1"/>
  <c r="CJ49" i="7"/>
  <c r="CK49" i="7" s="1"/>
  <c r="CL49" i="7" s="1"/>
  <c r="CJ12" i="7"/>
  <c r="CK12" i="7" s="1"/>
  <c r="CL12" i="7" s="1"/>
  <c r="CJ55" i="7"/>
  <c r="CK55" i="7" s="1"/>
  <c r="CL55" i="7" s="1"/>
  <c r="CJ7" i="7"/>
  <c r="CK7" i="7" s="1"/>
  <c r="CL7" i="7" s="1"/>
  <c r="CJ34" i="7"/>
  <c r="CJ47" i="7"/>
  <c r="CJ44" i="7"/>
  <c r="CK44" i="7" s="1"/>
  <c r="CL44" i="7" s="1"/>
  <c r="CJ51" i="7"/>
  <c r="CK51" i="7" s="1"/>
  <c r="CL51" i="7" s="1"/>
  <c r="CJ37" i="7"/>
  <c r="CJ19" i="7"/>
  <c r="CK19" i="7" s="1"/>
  <c r="CL19" i="7" s="1"/>
  <c r="CJ30" i="7"/>
  <c r="CJ28" i="7"/>
  <c r="CK28" i="7" s="1"/>
  <c r="CL28" i="7" s="1"/>
  <c r="CJ23" i="7"/>
  <c r="CK23" i="7" s="1"/>
  <c r="CL23" i="7" s="1"/>
  <c r="CJ22" i="7"/>
  <c r="CK22" i="7" s="1"/>
  <c r="CL22" i="7" s="1"/>
  <c r="BV36" i="7"/>
  <c r="BW36" i="7" s="1"/>
  <c r="BX36" i="7" s="1"/>
  <c r="BV16" i="7"/>
  <c r="BW16" i="7" s="1"/>
  <c r="BX16" i="7" s="1"/>
  <c r="BV26" i="7"/>
  <c r="BV27" i="7"/>
  <c r="BW27" i="7" s="1"/>
  <c r="BX27" i="7" s="1"/>
  <c r="BV9" i="7"/>
  <c r="BW9" i="7" s="1"/>
  <c r="BX9" i="7" s="1"/>
  <c r="BV38" i="7"/>
  <c r="BW38" i="7" s="1"/>
  <c r="BX38" i="7" s="1"/>
  <c r="BV53" i="7"/>
  <c r="BW53" i="7" s="1"/>
  <c r="BX53" i="7" s="1"/>
  <c r="BV21" i="7"/>
  <c r="BW21" i="7" s="1"/>
  <c r="BX21" i="7" s="1"/>
  <c r="BV47" i="7"/>
  <c r="BW47" i="7" s="1"/>
  <c r="BX47" i="7" s="1"/>
  <c r="BV15" i="7"/>
  <c r="BW15" i="7" s="1"/>
  <c r="BX15" i="7" s="1"/>
  <c r="BV59" i="7"/>
  <c r="BW59" i="7" s="1"/>
  <c r="BX59" i="7" s="1"/>
  <c r="BV54" i="7"/>
  <c r="BW54" i="7" s="1"/>
  <c r="BX54" i="7" s="1"/>
  <c r="BV29" i="7"/>
  <c r="BW29" i="7" s="1"/>
  <c r="BX29" i="7" s="1"/>
  <c r="BV48" i="7"/>
  <c r="BW48" i="7" s="1"/>
  <c r="BX48" i="7" s="1"/>
  <c r="BV23" i="7"/>
  <c r="BV42" i="7"/>
  <c r="BW42" i="7" s="1"/>
  <c r="BX42" i="7" s="1"/>
  <c r="BV11" i="7"/>
  <c r="BW11" i="7" s="1"/>
  <c r="BX11" i="7" s="1"/>
  <c r="BV44" i="7"/>
  <c r="BE14" i="7"/>
  <c r="AX62" i="7"/>
  <c r="IO56" i="7"/>
  <c r="IS16" i="7"/>
  <c r="HM16" i="7"/>
  <c r="HM32" i="7"/>
  <c r="HL63" i="7"/>
  <c r="HM7" i="7" s="1"/>
  <c r="HM50" i="7"/>
  <c r="HM58" i="7"/>
  <c r="GS20" i="7"/>
  <c r="GV20" i="7" s="1"/>
  <c r="GR46" i="7"/>
  <c r="GR14" i="7"/>
  <c r="GH22" i="7"/>
  <c r="GE32" i="7"/>
  <c r="GH32" i="7" s="1"/>
  <c r="FW58" i="7"/>
  <c r="FW46" i="7"/>
  <c r="FW39" i="7"/>
  <c r="FX39" i="7" s="1"/>
  <c r="GA39" i="7" s="1"/>
  <c r="FW15" i="7"/>
  <c r="FW16" i="7"/>
  <c r="FW22" i="7"/>
  <c r="FW14" i="7"/>
  <c r="FV63" i="7"/>
  <c r="FW6" i="7" s="1"/>
  <c r="FP60" i="7"/>
  <c r="FT52" i="7"/>
  <c r="FH63" i="7"/>
  <c r="FI8" i="7" s="1"/>
  <c r="FJ8" i="7" s="1"/>
  <c r="FM61" i="7"/>
  <c r="FI52" i="7"/>
  <c r="FJ52" i="7" s="1"/>
  <c r="FM52" i="7" s="1"/>
  <c r="FI50" i="7"/>
  <c r="FI35" i="7"/>
  <c r="FI41" i="7"/>
  <c r="FI13" i="7"/>
  <c r="FI39" i="7"/>
  <c r="FI15" i="7"/>
  <c r="FI30" i="7"/>
  <c r="FI23" i="7"/>
  <c r="FI57" i="7"/>
  <c r="FI59" i="7"/>
  <c r="FF16" i="7"/>
  <c r="ET63" i="7"/>
  <c r="EU18" i="7" s="1"/>
  <c r="EU46" i="7"/>
  <c r="EU60" i="7"/>
  <c r="EU30" i="7"/>
  <c r="EU16" i="7"/>
  <c r="EU52" i="7"/>
  <c r="EU58" i="7"/>
  <c r="EU61" i="7"/>
  <c r="EO56" i="7"/>
  <c r="ER56" i="7" s="1"/>
  <c r="EN62" i="7"/>
  <c r="EO62" i="7" s="1"/>
  <c r="ER62" i="7" s="1"/>
  <c r="EG15" i="7"/>
  <c r="EH15" i="7" s="1"/>
  <c r="EK15" i="7" s="1"/>
  <c r="EG52" i="7"/>
  <c r="EF63" i="7"/>
  <c r="EG8" i="7" s="1"/>
  <c r="EG58" i="7"/>
  <c r="EG16" i="7"/>
  <c r="EG61" i="7"/>
  <c r="EG50" i="7"/>
  <c r="EK14" i="7"/>
  <c r="EG57" i="7"/>
  <c r="EG39" i="7"/>
  <c r="EH39" i="7" s="1"/>
  <c r="EK39" i="7" s="1"/>
  <c r="EG13" i="7"/>
  <c r="EG60" i="7"/>
  <c r="EH56" i="7"/>
  <c r="EK56" i="7" s="1"/>
  <c r="DY63" i="7"/>
  <c r="DZ8" i="7" s="1"/>
  <c r="EA8" i="7" s="1"/>
  <c r="ED60" i="7"/>
  <c r="EA56" i="7"/>
  <c r="ED56" i="7" s="1"/>
  <c r="DZ46" i="7"/>
  <c r="EA46" i="7" s="1"/>
  <c r="ED46" i="7" s="1"/>
  <c r="DZ16" i="7"/>
  <c r="EA52" i="7"/>
  <c r="ED52" i="7" s="1"/>
  <c r="DR63" i="7"/>
  <c r="DS16" i="7"/>
  <c r="DS30" i="7"/>
  <c r="DS58" i="7"/>
  <c r="DS56" i="7"/>
  <c r="DP30" i="7"/>
  <c r="DP60" i="7"/>
  <c r="DL62" i="7"/>
  <c r="DD63" i="7"/>
  <c r="DE8" i="7" s="1"/>
  <c r="DE58" i="7"/>
  <c r="DE16" i="7"/>
  <c r="DE28" i="7"/>
  <c r="DE23" i="7"/>
  <c r="DE52" i="7"/>
  <c r="DE46" i="7"/>
  <c r="CY46" i="7"/>
  <c r="DB46" i="7" s="1"/>
  <c r="CX41" i="7"/>
  <c r="CX35" i="7"/>
  <c r="CP63" i="7"/>
  <c r="CR61" i="7"/>
  <c r="CU61" i="7" s="1"/>
  <c r="CQ32" i="7"/>
  <c r="CQ57" i="7"/>
  <c r="CQ13" i="7"/>
  <c r="CJ33" i="7"/>
  <c r="CK33" i="7" s="1"/>
  <c r="CL33" i="7" s="1"/>
  <c r="CJ29" i="7"/>
  <c r="CJ45" i="7"/>
  <c r="CJ31" i="7"/>
  <c r="CK31" i="7" s="1"/>
  <c r="CL31" i="7" s="1"/>
  <c r="CN46" i="7"/>
  <c r="CJ56" i="7"/>
  <c r="CJ16" i="7"/>
  <c r="CJ48" i="7"/>
  <c r="CJ40" i="7"/>
  <c r="CJ32" i="7"/>
  <c r="CJ8" i="7"/>
  <c r="CJ24" i="7"/>
  <c r="CC32" i="7"/>
  <c r="CC13" i="7"/>
  <c r="CB63" i="7"/>
  <c r="CC45" i="7" s="1"/>
  <c r="CD61" i="7"/>
  <c r="CG61" i="7" s="1"/>
  <c r="BV5" i="7"/>
  <c r="BW5" i="7" s="1"/>
  <c r="BX5" i="7" s="1"/>
  <c r="BV37" i="7"/>
  <c r="BZ46" i="7"/>
  <c r="BV22" i="7"/>
  <c r="BV49" i="7"/>
  <c r="BV19" i="7"/>
  <c r="BV25" i="7"/>
  <c r="BV43" i="7"/>
  <c r="BV40" i="7"/>
  <c r="BV7" i="7"/>
  <c r="BV28" i="7"/>
  <c r="BV31" i="7"/>
  <c r="BV13" i="7"/>
  <c r="BV58" i="7"/>
  <c r="BV52" i="7"/>
  <c r="BV55" i="7"/>
  <c r="BV8" i="7"/>
  <c r="BV34" i="7"/>
  <c r="BS20" i="7"/>
  <c r="BO13" i="7"/>
  <c r="BN63" i="7"/>
  <c r="BO58" i="7" s="1"/>
  <c r="BO61" i="7"/>
  <c r="BO32" i="7"/>
  <c r="BG63" i="7"/>
  <c r="BH45" i="7" s="1"/>
  <c r="BH13" i="7"/>
  <c r="BH61" i="7"/>
  <c r="BH42" i="7"/>
  <c r="BH26" i="7"/>
  <c r="BH32" i="7"/>
  <c r="BE46" i="7"/>
  <c r="BA61" i="7"/>
  <c r="BA32" i="7"/>
  <c r="AZ63" i="7"/>
  <c r="BA16" i="7" s="1"/>
  <c r="BA13" i="7"/>
  <c r="BA20" i="7"/>
  <c r="AT59" i="7"/>
  <c r="AU59" i="7" s="1"/>
  <c r="AX59" i="7" s="1"/>
  <c r="AT57" i="7"/>
  <c r="AT30" i="7"/>
  <c r="AS63" i="7"/>
  <c r="AT8" i="7" s="1"/>
  <c r="AU8" i="7" s="1"/>
  <c r="AT45" i="7"/>
  <c r="AU45" i="7" s="1"/>
  <c r="AX45" i="7" s="1"/>
  <c r="AT56" i="7"/>
  <c r="AT60" i="7"/>
  <c r="AM16" i="7"/>
  <c r="AL63" i="7"/>
  <c r="AM8" i="7" s="1"/>
  <c r="AN8" i="7" s="1"/>
  <c r="AO8" i="7" s="1"/>
  <c r="AN32" i="7"/>
  <c r="AQ32" i="7" s="1"/>
  <c r="JX41" i="7"/>
  <c r="JX60" i="7"/>
  <c r="JX40" i="7"/>
  <c r="JX16" i="7"/>
  <c r="JX58" i="7"/>
  <c r="JX15" i="7"/>
  <c r="JX10" i="7"/>
  <c r="JX30" i="7"/>
  <c r="JX20" i="7"/>
  <c r="JX17" i="7"/>
  <c r="JX62" i="7"/>
  <c r="JX50" i="7"/>
  <c r="JW63" i="7"/>
  <c r="JX31" i="7" s="1"/>
  <c r="JX23" i="7"/>
  <c r="JX59" i="7"/>
  <c r="JX14" i="7"/>
  <c r="JX56" i="7"/>
  <c r="JX61" i="7"/>
  <c r="JX32" i="7"/>
  <c r="JX52" i="7"/>
  <c r="JX35" i="7"/>
  <c r="JQ59" i="7"/>
  <c r="JQ35" i="7"/>
  <c r="JQ61" i="7"/>
  <c r="JQ62" i="7"/>
  <c r="JQ15" i="7"/>
  <c r="JQ52" i="7"/>
  <c r="JQ17" i="7"/>
  <c r="JQ41" i="7"/>
  <c r="JQ60" i="7"/>
  <c r="JQ20" i="7"/>
  <c r="JQ10" i="7"/>
  <c r="JQ23" i="7"/>
  <c r="JQ40" i="7"/>
  <c r="JP63" i="7"/>
  <c r="JQ18" i="7" s="1"/>
  <c r="JQ14" i="7"/>
  <c r="JQ56" i="7"/>
  <c r="JQ32" i="7"/>
  <c r="JQ27" i="7"/>
  <c r="JQ50" i="7"/>
  <c r="JQ16" i="7"/>
  <c r="JQ58" i="7"/>
  <c r="JQ30" i="7"/>
  <c r="JJ61" i="7"/>
  <c r="JJ32" i="7"/>
  <c r="JJ58" i="7"/>
  <c r="JJ35" i="7"/>
  <c r="JJ59" i="7"/>
  <c r="JJ16" i="7"/>
  <c r="JI63" i="7"/>
  <c r="JJ18" i="7" s="1"/>
  <c r="JJ30" i="7"/>
  <c r="JJ15" i="7"/>
  <c r="JJ62" i="7"/>
  <c r="JJ52" i="7"/>
  <c r="JJ17" i="7"/>
  <c r="JJ41" i="7"/>
  <c r="JJ50" i="7"/>
  <c r="JJ14" i="7"/>
  <c r="JJ10" i="7"/>
  <c r="JJ20" i="7"/>
  <c r="JJ23" i="7"/>
  <c r="JJ40" i="7"/>
  <c r="JJ56" i="7"/>
  <c r="JJ60" i="7"/>
  <c r="JC15" i="7"/>
  <c r="JC40" i="7"/>
  <c r="JC35" i="7"/>
  <c r="JC62" i="7"/>
  <c r="JC56" i="7"/>
  <c r="JC17" i="7"/>
  <c r="JB63" i="7"/>
  <c r="JC31" i="7" s="1"/>
  <c r="JC58" i="7"/>
  <c r="JC14" i="7"/>
  <c r="JC30" i="7"/>
  <c r="JC50" i="7"/>
  <c r="JC16" i="7"/>
  <c r="JC60" i="7"/>
  <c r="JC23" i="7"/>
  <c r="JC10" i="7"/>
  <c r="JC32" i="7"/>
  <c r="JC59" i="7"/>
  <c r="JC22" i="7"/>
  <c r="JC41" i="7"/>
  <c r="JC61" i="7"/>
  <c r="JC52" i="7"/>
  <c r="JC20" i="7"/>
  <c r="IV17" i="7"/>
  <c r="IV41" i="7"/>
  <c r="IW58" i="7"/>
  <c r="IZ58" i="7" s="1"/>
  <c r="IZ52" i="7"/>
  <c r="IW62" i="7"/>
  <c r="IZ62" i="7" s="1"/>
  <c r="IW40" i="7"/>
  <c r="IZ40" i="7" s="1"/>
  <c r="IV23" i="7"/>
  <c r="IV59" i="7"/>
  <c r="IV61" i="7"/>
  <c r="IW50" i="7"/>
  <c r="IZ50" i="7" s="1"/>
  <c r="IZ20" i="7"/>
  <c r="IV35" i="7"/>
  <c r="IV15" i="7"/>
  <c r="IU63" i="7"/>
  <c r="IW32" i="7"/>
  <c r="IZ32" i="7" s="1"/>
  <c r="IO23" i="7"/>
  <c r="IO30" i="7"/>
  <c r="IO25" i="7"/>
  <c r="IN63" i="7"/>
  <c r="IO27" i="7" s="1"/>
  <c r="IO59" i="7"/>
  <c r="IO14" i="7"/>
  <c r="IO61" i="7"/>
  <c r="IO13" i="7"/>
  <c r="IO57" i="7"/>
  <c r="IO15" i="7"/>
  <c r="IO39" i="7"/>
  <c r="IO46" i="7"/>
  <c r="IP62" i="7"/>
  <c r="IS62" i="7" s="1"/>
  <c r="IP40" i="7"/>
  <c r="IS40" i="7" s="1"/>
  <c r="IO41" i="7"/>
  <c r="IP58" i="7"/>
  <c r="IS58" i="7" s="1"/>
  <c r="II32" i="7"/>
  <c r="IL32" i="7" s="1"/>
  <c r="IH13" i="7"/>
  <c r="II14" i="7"/>
  <c r="IL14" i="7" s="1"/>
  <c r="IH15" i="7"/>
  <c r="IH39" i="7"/>
  <c r="II58" i="7"/>
  <c r="IL58" i="7" s="1"/>
  <c r="IH41" i="7"/>
  <c r="II20" i="7"/>
  <c r="IL20" i="7" s="1"/>
  <c r="II62" i="7"/>
  <c r="IL62" i="7" s="1"/>
  <c r="II16" i="7"/>
  <c r="IL16" i="7" s="1"/>
  <c r="II46" i="7"/>
  <c r="IL46" i="7" s="1"/>
  <c r="IG63" i="7"/>
  <c r="IH35" i="7" s="1"/>
  <c r="IH23" i="7"/>
  <c r="II56" i="7"/>
  <c r="IL56" i="7" s="1"/>
  <c r="IH25" i="7"/>
  <c r="II60" i="7"/>
  <c r="IL60" i="7" s="1"/>
  <c r="IH61" i="7"/>
  <c r="II30" i="7"/>
  <c r="IL30" i="7" s="1"/>
  <c r="IH57" i="7"/>
  <c r="II40" i="7"/>
  <c r="IL40" i="7" s="1"/>
  <c r="IH59" i="7"/>
  <c r="IA57" i="7"/>
  <c r="IA59" i="7"/>
  <c r="IA30" i="7"/>
  <c r="IA61" i="7"/>
  <c r="IA13" i="7"/>
  <c r="IA20" i="7"/>
  <c r="IA15" i="7"/>
  <c r="IA39" i="7"/>
  <c r="HZ63" i="7"/>
  <c r="IA31" i="7" s="1"/>
  <c r="IA41" i="7"/>
  <c r="IA40" i="7"/>
  <c r="IA46" i="7"/>
  <c r="IA62" i="7"/>
  <c r="IA56" i="7"/>
  <c r="IA58" i="7"/>
  <c r="IA16" i="7"/>
  <c r="IA23" i="7"/>
  <c r="IA14" i="7"/>
  <c r="IA32" i="7"/>
  <c r="IA25" i="7"/>
  <c r="IA60" i="7"/>
  <c r="HT13" i="7"/>
  <c r="HT17" i="7"/>
  <c r="HT59" i="7"/>
  <c r="HT30" i="7"/>
  <c r="HT16" i="7"/>
  <c r="HT56" i="7"/>
  <c r="HT32" i="7"/>
  <c r="HT41" i="7"/>
  <c r="HS63" i="7"/>
  <c r="HT18" i="7" s="1"/>
  <c r="HT14" i="7"/>
  <c r="HT39" i="7"/>
  <c r="HT58" i="7"/>
  <c r="HT57" i="7"/>
  <c r="HT40" i="7"/>
  <c r="HT20" i="7"/>
  <c r="HT15" i="7"/>
  <c r="HT46" i="7"/>
  <c r="HT50" i="7"/>
  <c r="HT25" i="7"/>
  <c r="HM57" i="7"/>
  <c r="HM13" i="7"/>
  <c r="HM39" i="7"/>
  <c r="HM40" i="7"/>
  <c r="HM17" i="7"/>
  <c r="HM41" i="7"/>
  <c r="HN56" i="7"/>
  <c r="HQ56" i="7" s="1"/>
  <c r="HN30" i="7"/>
  <c r="HQ30" i="7" s="1"/>
  <c r="HM25" i="7"/>
  <c r="HN14" i="7"/>
  <c r="HQ14" i="7" s="1"/>
  <c r="HM15" i="7"/>
  <c r="HM53" i="7"/>
  <c r="HN20" i="7"/>
  <c r="HQ20" i="7" s="1"/>
  <c r="HM33" i="7"/>
  <c r="HN46" i="7"/>
  <c r="HQ46" i="7" s="1"/>
  <c r="HM59" i="7"/>
  <c r="HF46" i="7"/>
  <c r="HF14" i="7"/>
  <c r="HF30" i="7"/>
  <c r="HF57" i="7"/>
  <c r="HF40" i="7"/>
  <c r="HF20" i="7"/>
  <c r="HF13" i="7"/>
  <c r="HF58" i="7"/>
  <c r="HF15" i="7"/>
  <c r="HF39" i="7"/>
  <c r="HE63" i="7"/>
  <c r="HF18" i="7" s="1"/>
  <c r="HF17" i="7"/>
  <c r="HF41" i="7"/>
  <c r="HF50" i="7"/>
  <c r="HF56" i="7"/>
  <c r="HF16" i="7"/>
  <c r="HF32" i="7"/>
  <c r="HF25" i="7"/>
  <c r="HF59" i="7"/>
  <c r="GY32" i="7"/>
  <c r="GY14" i="7"/>
  <c r="GY30" i="7"/>
  <c r="GY57" i="7"/>
  <c r="GY50" i="7"/>
  <c r="GY13" i="7"/>
  <c r="GY16" i="7"/>
  <c r="GX63" i="7"/>
  <c r="GY33" i="7" s="1"/>
  <c r="GY15" i="7"/>
  <c r="GY39" i="7"/>
  <c r="GY17" i="7"/>
  <c r="GY41" i="7"/>
  <c r="GY56" i="7"/>
  <c r="GY58" i="7"/>
  <c r="GY59" i="7"/>
  <c r="GY20" i="7"/>
  <c r="GY46" i="7"/>
  <c r="GY40" i="7"/>
  <c r="GY25" i="7"/>
  <c r="GR53" i="7"/>
  <c r="GS40" i="7"/>
  <c r="GV40" i="7" s="1"/>
  <c r="GS58" i="7"/>
  <c r="GV58" i="7" s="1"/>
  <c r="GS32" i="7"/>
  <c r="GV32" i="7" s="1"/>
  <c r="GR57" i="7"/>
  <c r="GS10" i="7"/>
  <c r="GV10" i="7" s="1"/>
  <c r="GR35" i="7"/>
  <c r="GR59" i="7"/>
  <c r="GR61" i="7"/>
  <c r="GS62" i="7"/>
  <c r="GV62" i="7" s="1"/>
  <c r="GR13" i="7"/>
  <c r="GR39" i="7"/>
  <c r="GR15" i="7"/>
  <c r="GR17" i="7"/>
  <c r="GS60" i="7"/>
  <c r="GV60" i="7" s="1"/>
  <c r="GR19" i="7"/>
  <c r="GS30" i="7"/>
  <c r="GV30" i="7" s="1"/>
  <c r="GS52" i="7"/>
  <c r="GV52" i="7" s="1"/>
  <c r="GS22" i="7"/>
  <c r="GV22" i="7" s="1"/>
  <c r="GS16" i="7"/>
  <c r="GV16" i="7" s="1"/>
  <c r="GR23" i="7"/>
  <c r="GS56" i="7"/>
  <c r="GV56" i="7" s="1"/>
  <c r="GR25" i="7"/>
  <c r="GQ63" i="7"/>
  <c r="GR45" i="7" s="1"/>
  <c r="GK30" i="7"/>
  <c r="GK46" i="7"/>
  <c r="GK23" i="7"/>
  <c r="GK60" i="7"/>
  <c r="GK50" i="7"/>
  <c r="GK25" i="7"/>
  <c r="GK16" i="7"/>
  <c r="GK58" i="7"/>
  <c r="GK20" i="7"/>
  <c r="GK32" i="7"/>
  <c r="GK42" i="7"/>
  <c r="GK57" i="7"/>
  <c r="GK56" i="7"/>
  <c r="GK59" i="7"/>
  <c r="GK62" i="7"/>
  <c r="GK13" i="7"/>
  <c r="GK61" i="7"/>
  <c r="GJ63" i="7"/>
  <c r="GK18" i="7" s="1"/>
  <c r="GK15" i="7"/>
  <c r="GK39" i="7"/>
  <c r="GK14" i="7"/>
  <c r="GK17" i="7"/>
  <c r="GK41" i="7"/>
  <c r="GK22" i="7"/>
  <c r="GE41" i="7"/>
  <c r="GH41" i="7" s="1"/>
  <c r="GE15" i="7"/>
  <c r="GH15" i="7" s="1"/>
  <c r="GD57" i="7"/>
  <c r="GE17" i="7"/>
  <c r="GH17" i="7" s="1"/>
  <c r="GE23" i="7"/>
  <c r="GH23" i="7" s="1"/>
  <c r="GD59" i="7"/>
  <c r="GE13" i="7"/>
  <c r="GH13" i="7" s="1"/>
  <c r="GE16" i="7"/>
  <c r="GH16" i="7" s="1"/>
  <c r="GE14" i="7"/>
  <c r="GH14" i="7" s="1"/>
  <c r="GE20" i="7"/>
  <c r="GH20" i="7" s="1"/>
  <c r="GE25" i="7"/>
  <c r="GH25" i="7" s="1"/>
  <c r="GE61" i="7"/>
  <c r="GH61" i="7" s="1"/>
  <c r="GE60" i="7"/>
  <c r="GH60" i="7" s="1"/>
  <c r="GD56" i="7"/>
  <c r="GE58" i="7"/>
  <c r="GH58" i="7" s="1"/>
  <c r="GE30" i="7"/>
  <c r="GH30" i="7" s="1"/>
  <c r="GE39" i="7"/>
  <c r="GH39" i="7" s="1"/>
  <c r="FX61" i="7"/>
  <c r="GA61" i="7" s="1"/>
  <c r="FX30" i="7"/>
  <c r="GA30" i="7" s="1"/>
  <c r="FX32" i="7"/>
  <c r="GA32" i="7" s="1"/>
  <c r="FX57" i="7"/>
  <c r="GA57" i="7" s="1"/>
  <c r="FX20" i="7"/>
  <c r="GA20" i="7" s="1"/>
  <c r="FX25" i="7"/>
  <c r="GA25" i="7" s="1"/>
  <c r="FX60" i="7"/>
  <c r="GA60" i="7" s="1"/>
  <c r="FX23" i="7"/>
  <c r="GA23" i="7" s="1"/>
  <c r="FX41" i="7"/>
  <c r="GA41" i="7" s="1"/>
  <c r="FX17" i="7"/>
  <c r="GA17" i="7" s="1"/>
  <c r="FX62" i="7"/>
  <c r="GA62" i="7" s="1"/>
  <c r="FX56" i="7"/>
  <c r="GA56" i="7" s="1"/>
  <c r="FX13" i="7"/>
  <c r="GA13" i="7" s="1"/>
  <c r="FX50" i="7"/>
  <c r="GA50" i="7" s="1"/>
  <c r="FP15" i="7"/>
  <c r="FP39" i="7"/>
  <c r="FP41" i="7"/>
  <c r="FQ62" i="7"/>
  <c r="FT62" i="7" s="1"/>
  <c r="FQ30" i="7"/>
  <c r="FT30" i="7" s="1"/>
  <c r="FP23" i="7"/>
  <c r="FO63" i="7"/>
  <c r="FP21" i="7" s="1"/>
  <c r="FP25" i="7"/>
  <c r="FP61" i="7"/>
  <c r="FQ59" i="7"/>
  <c r="FT59" i="7" s="1"/>
  <c r="FQ58" i="7"/>
  <c r="FT58" i="7" s="1"/>
  <c r="FP56" i="7"/>
  <c r="FP35" i="7"/>
  <c r="FP13" i="7"/>
  <c r="FQ57" i="7"/>
  <c r="FT57" i="7" s="1"/>
  <c r="FJ14" i="7"/>
  <c r="FM14" i="7" s="1"/>
  <c r="FJ46" i="7"/>
  <c r="FM46" i="7" s="1"/>
  <c r="FJ62" i="7"/>
  <c r="FM62" i="7" s="1"/>
  <c r="FJ56" i="7"/>
  <c r="FM56" i="7" s="1"/>
  <c r="FJ60" i="7"/>
  <c r="FM60" i="7" s="1"/>
  <c r="FJ16" i="7"/>
  <c r="FM16" i="7" s="1"/>
  <c r="FJ58" i="7"/>
  <c r="FM58" i="7" s="1"/>
  <c r="FB59" i="7"/>
  <c r="FC30" i="7"/>
  <c r="FF30" i="7" s="1"/>
  <c r="FB61" i="7"/>
  <c r="FB35" i="7"/>
  <c r="FB57" i="7"/>
  <c r="FB13" i="7"/>
  <c r="FB15" i="7"/>
  <c r="FB39" i="7"/>
  <c r="FC62" i="7"/>
  <c r="FF62" i="7" s="1"/>
  <c r="FC14" i="7"/>
  <c r="FF14" i="7" s="1"/>
  <c r="FB17" i="7"/>
  <c r="FB41" i="7"/>
  <c r="FC58" i="7"/>
  <c r="FF58" i="7" s="1"/>
  <c r="FB43" i="7"/>
  <c r="FB21" i="7"/>
  <c r="FB45" i="7"/>
  <c r="FC50" i="7"/>
  <c r="FF50" i="7" s="1"/>
  <c r="FA63" i="7"/>
  <c r="FB9" i="7" s="1"/>
  <c r="FB23" i="7"/>
  <c r="FC46" i="7"/>
  <c r="FF46" i="7" s="1"/>
  <c r="EV13" i="7"/>
  <c r="EY13" i="7" s="1"/>
  <c r="EV41" i="7"/>
  <c r="EY41" i="7" s="1"/>
  <c r="EV62" i="7"/>
  <c r="EY62" i="7" s="1"/>
  <c r="EV15" i="7"/>
  <c r="EY15" i="7" s="1"/>
  <c r="EV35" i="7"/>
  <c r="EY35" i="7" s="1"/>
  <c r="EV56" i="7"/>
  <c r="EY56" i="7" s="1"/>
  <c r="EV50" i="7"/>
  <c r="EY50" i="7" s="1"/>
  <c r="EV23" i="7"/>
  <c r="EY23" i="7" s="1"/>
  <c r="EV57" i="7"/>
  <c r="EY57" i="7" s="1"/>
  <c r="EV14" i="7"/>
  <c r="EY14" i="7" s="1"/>
  <c r="EV39" i="7"/>
  <c r="EY39" i="7" s="1"/>
  <c r="EV59" i="7"/>
  <c r="EY59" i="7" s="1"/>
  <c r="EO13" i="7"/>
  <c r="ER13" i="7" s="1"/>
  <c r="EO16" i="7"/>
  <c r="ER16" i="7" s="1"/>
  <c r="EO39" i="7"/>
  <c r="ER39" i="7" s="1"/>
  <c r="EO23" i="7"/>
  <c r="ER23" i="7" s="1"/>
  <c r="EO15" i="7"/>
  <c r="ER15" i="7" s="1"/>
  <c r="EN52" i="7"/>
  <c r="EN41" i="7"/>
  <c r="EO35" i="7"/>
  <c r="ER35" i="7" s="1"/>
  <c r="EO50" i="7"/>
  <c r="ER50" i="7" s="1"/>
  <c r="EN61" i="7"/>
  <c r="EN59" i="7"/>
  <c r="EO58" i="7"/>
  <c r="ER58" i="7" s="1"/>
  <c r="EO46" i="7"/>
  <c r="ER46" i="7" s="1"/>
  <c r="EN57" i="7"/>
  <c r="EM63" i="7"/>
  <c r="EN8" i="7" s="1"/>
  <c r="EO8" i="7" s="1"/>
  <c r="EH23" i="7"/>
  <c r="EK23" i="7" s="1"/>
  <c r="EH59" i="7"/>
  <c r="EK59" i="7" s="1"/>
  <c r="EH35" i="7"/>
  <c r="EK35" i="7" s="1"/>
  <c r="EH62" i="7"/>
  <c r="EK62" i="7" s="1"/>
  <c r="EH46" i="7"/>
  <c r="EK46" i="7" s="1"/>
  <c r="EH41" i="7"/>
  <c r="EK41" i="7" s="1"/>
  <c r="EH30" i="7"/>
  <c r="EK30" i="7" s="1"/>
  <c r="EA35" i="7"/>
  <c r="ED35" i="7" s="1"/>
  <c r="EA15" i="7"/>
  <c r="ED15" i="7" s="1"/>
  <c r="EA41" i="7"/>
  <c r="ED41" i="7" s="1"/>
  <c r="EA61" i="7"/>
  <c r="ED61" i="7" s="1"/>
  <c r="EA23" i="7"/>
  <c r="ED23" i="7" s="1"/>
  <c r="EA57" i="7"/>
  <c r="ED57" i="7" s="1"/>
  <c r="EA62" i="7"/>
  <c r="ED62" i="7" s="1"/>
  <c r="DZ40" i="7"/>
  <c r="EA58" i="7"/>
  <c r="ED58" i="7" s="1"/>
  <c r="EA59" i="7"/>
  <c r="ED59" i="7" s="1"/>
  <c r="EA14" i="7"/>
  <c r="ED14" i="7" s="1"/>
  <c r="DZ50" i="7"/>
  <c r="DZ39" i="7"/>
  <c r="EA13" i="7"/>
  <c r="ED13" i="7" s="1"/>
  <c r="DT62" i="7"/>
  <c r="DW62" i="7" s="1"/>
  <c r="DT41" i="7"/>
  <c r="DW41" i="7" s="1"/>
  <c r="DS50" i="7"/>
  <c r="DT52" i="7"/>
  <c r="DW52" i="7" s="1"/>
  <c r="DT39" i="7"/>
  <c r="DW39" i="7" s="1"/>
  <c r="DT59" i="7"/>
  <c r="DW59" i="7" s="1"/>
  <c r="DT13" i="7"/>
  <c r="DW13" i="7" s="1"/>
  <c r="DT35" i="7"/>
  <c r="DW35" i="7" s="1"/>
  <c r="DT15" i="7"/>
  <c r="DW15" i="7" s="1"/>
  <c r="DT23" i="7"/>
  <c r="DW23" i="7" s="1"/>
  <c r="DT14" i="7"/>
  <c r="DW14" i="7" s="1"/>
  <c r="DT61" i="7"/>
  <c r="DW61" i="7" s="1"/>
  <c r="DW60" i="7"/>
  <c r="DT46" i="7"/>
  <c r="DW46" i="7" s="1"/>
  <c r="DT57" i="7"/>
  <c r="DW57" i="7" s="1"/>
  <c r="DL59" i="7"/>
  <c r="DP46" i="7"/>
  <c r="DL39" i="7"/>
  <c r="DL41" i="7"/>
  <c r="DM23" i="7"/>
  <c r="DP23" i="7" s="1"/>
  <c r="DK63" i="7"/>
  <c r="DL61" i="7"/>
  <c r="DM15" i="7"/>
  <c r="DP15" i="7" s="1"/>
  <c r="DM13" i="7"/>
  <c r="DP13" i="7" s="1"/>
  <c r="DL57" i="7"/>
  <c r="DP58" i="7"/>
  <c r="DL35" i="7"/>
  <c r="DP50" i="7"/>
  <c r="DF35" i="7"/>
  <c r="DI35" i="7" s="1"/>
  <c r="DF13" i="7"/>
  <c r="DI13" i="7" s="1"/>
  <c r="DF30" i="7"/>
  <c r="DI30" i="7" s="1"/>
  <c r="DF14" i="7"/>
  <c r="DI14" i="7" s="1"/>
  <c r="DF39" i="7"/>
  <c r="DI39" i="7" s="1"/>
  <c r="DF61" i="7"/>
  <c r="DI61" i="7" s="1"/>
  <c r="DF62" i="7"/>
  <c r="DI62" i="7" s="1"/>
  <c r="DF15" i="7"/>
  <c r="DI15" i="7" s="1"/>
  <c r="DF56" i="7"/>
  <c r="DI56" i="7" s="1"/>
  <c r="DF50" i="7"/>
  <c r="DI50" i="7" s="1"/>
  <c r="DF60" i="7"/>
  <c r="DI60" i="7" s="1"/>
  <c r="DF59" i="7"/>
  <c r="DI59" i="7" s="1"/>
  <c r="DF57" i="7"/>
  <c r="DI57" i="7" s="1"/>
  <c r="DF41" i="7"/>
  <c r="DI41" i="7" s="1"/>
  <c r="CY57" i="7"/>
  <c r="DB57" i="7" s="1"/>
  <c r="CY60" i="7"/>
  <c r="DB60" i="7" s="1"/>
  <c r="CW63" i="7"/>
  <c r="CX8" i="7" s="1"/>
  <c r="CY8" i="7" s="1"/>
  <c r="CZ8" i="7" s="1"/>
  <c r="CY13" i="7"/>
  <c r="DB13" i="7" s="1"/>
  <c r="CY32" i="7"/>
  <c r="DB32" i="7" s="1"/>
  <c r="CY20" i="7"/>
  <c r="DB20" i="7" s="1"/>
  <c r="CX39" i="7"/>
  <c r="CY14" i="7"/>
  <c r="DB14" i="7" s="1"/>
  <c r="CR20" i="7"/>
  <c r="CU20" i="7" s="1"/>
  <c r="CR17" i="7"/>
  <c r="CU17" i="7" s="1"/>
  <c r="CR14" i="7"/>
  <c r="CU14" i="7" s="1"/>
  <c r="CR46" i="7"/>
  <c r="CU46" i="7" s="1"/>
  <c r="CR35" i="7"/>
  <c r="CU35" i="7" s="1"/>
  <c r="CR39" i="7"/>
  <c r="CU39" i="7" s="1"/>
  <c r="CR41" i="7"/>
  <c r="CU41" i="7" s="1"/>
  <c r="CK47" i="7"/>
  <c r="CL47" i="7" s="1"/>
  <c r="CK60" i="7"/>
  <c r="CN60" i="7" s="1"/>
  <c r="CK39" i="7"/>
  <c r="CN39" i="7" s="1"/>
  <c r="CK57" i="7"/>
  <c r="CN57" i="7" s="1"/>
  <c r="CK20" i="7"/>
  <c r="CN20" i="7" s="1"/>
  <c r="CK17" i="7"/>
  <c r="CN17" i="7" s="1"/>
  <c r="CN14" i="7"/>
  <c r="CK5" i="7"/>
  <c r="CL5" i="7" s="1"/>
  <c r="CK41" i="7"/>
  <c r="CN41" i="7" s="1"/>
  <c r="CK9" i="7"/>
  <c r="CL9" i="7" s="1"/>
  <c r="CK35" i="7"/>
  <c r="CN35" i="7" s="1"/>
  <c r="CD20" i="7"/>
  <c r="CG20" i="7" s="1"/>
  <c r="CD14" i="7"/>
  <c r="CG14" i="7" s="1"/>
  <c r="CD17" i="7"/>
  <c r="CG17" i="7" s="1"/>
  <c r="CD41" i="7"/>
  <c r="CG41" i="7" s="1"/>
  <c r="CD35" i="7"/>
  <c r="CG35" i="7" s="1"/>
  <c r="CD39" i="7"/>
  <c r="CG39" i="7" s="1"/>
  <c r="CD46" i="7"/>
  <c r="CG46" i="7" s="1"/>
  <c r="CD60" i="7"/>
  <c r="CG60" i="7" s="1"/>
  <c r="CD57" i="7"/>
  <c r="CG57" i="7" s="1"/>
  <c r="BW57" i="7"/>
  <c r="BZ57" i="7" s="1"/>
  <c r="BW51" i="7"/>
  <c r="BX51" i="7" s="1"/>
  <c r="BW45" i="7"/>
  <c r="BX45" i="7" s="1"/>
  <c r="BW30" i="7"/>
  <c r="BX30" i="7" s="1"/>
  <c r="BW6" i="7"/>
  <c r="BX6" i="7" s="1"/>
  <c r="BW39" i="7"/>
  <c r="BZ39" i="7" s="1"/>
  <c r="BW24" i="7"/>
  <c r="BX24" i="7" s="1"/>
  <c r="BW20" i="7"/>
  <c r="BZ20" i="7" s="1"/>
  <c r="BW33" i="7"/>
  <c r="BX33" i="7" s="1"/>
  <c r="BW62" i="7"/>
  <c r="BX62" i="7" s="1"/>
  <c r="BW41" i="7"/>
  <c r="BZ41" i="7" s="1"/>
  <c r="BW56" i="7"/>
  <c r="BX56" i="7" s="1"/>
  <c r="BW35" i="7"/>
  <c r="BZ35" i="7" s="1"/>
  <c r="BW50" i="7"/>
  <c r="BX50" i="7" s="1"/>
  <c r="BW17" i="7"/>
  <c r="BZ17" i="7" s="1"/>
  <c r="BW32" i="7"/>
  <c r="BZ32" i="7" s="1"/>
  <c r="BW60" i="7"/>
  <c r="BZ60" i="7" s="1"/>
  <c r="BW14" i="7"/>
  <c r="BZ14" i="7" s="1"/>
  <c r="BW23" i="7"/>
  <c r="BX23" i="7" s="1"/>
  <c r="BP46" i="7"/>
  <c r="BS46" i="7" s="1"/>
  <c r="BP57" i="7"/>
  <c r="BS57" i="7" s="1"/>
  <c r="BP41" i="7"/>
  <c r="BS41" i="7" s="1"/>
  <c r="BP35" i="7"/>
  <c r="BS35" i="7" s="1"/>
  <c r="BP17" i="7"/>
  <c r="BS17" i="7" s="1"/>
  <c r="BP39" i="7"/>
  <c r="BS39" i="7" s="1"/>
  <c r="BS14" i="7"/>
  <c r="BI41" i="7"/>
  <c r="BL41" i="7" s="1"/>
  <c r="BI35" i="7"/>
  <c r="BL35" i="7" s="1"/>
  <c r="BI39" i="7"/>
  <c r="BL39" i="7" s="1"/>
  <c r="BI60" i="7"/>
  <c r="BL60" i="7" s="1"/>
  <c r="BI20" i="7"/>
  <c r="BL20" i="7" s="1"/>
  <c r="BI57" i="7"/>
  <c r="BL57" i="7" s="1"/>
  <c r="BI17" i="7"/>
  <c r="BL17" i="7" s="1"/>
  <c r="BI46" i="7"/>
  <c r="BL46" i="7" s="1"/>
  <c r="BB57" i="7"/>
  <c r="BE57" i="7" s="1"/>
  <c r="BB17" i="7"/>
  <c r="BE17" i="7" s="1"/>
  <c r="BB35" i="7"/>
  <c r="BE35" i="7" s="1"/>
  <c r="BB41" i="7"/>
  <c r="BE41" i="7" s="1"/>
  <c r="BB39" i="7"/>
  <c r="BE39" i="7" s="1"/>
  <c r="BB60" i="7"/>
  <c r="BE60" i="7" s="1"/>
  <c r="AU46" i="7"/>
  <c r="AX46" i="7" s="1"/>
  <c r="AU41" i="7"/>
  <c r="AX41" i="7" s="1"/>
  <c r="AU23" i="7"/>
  <c r="AX23" i="7" s="1"/>
  <c r="AU25" i="7"/>
  <c r="AX25" i="7" s="1"/>
  <c r="AU22" i="7"/>
  <c r="AX22" i="7" s="1"/>
  <c r="AU16" i="7"/>
  <c r="AX16" i="7" s="1"/>
  <c r="AU61" i="7"/>
  <c r="AX61" i="7" s="1"/>
  <c r="AU20" i="7"/>
  <c r="AX20" i="7" s="1"/>
  <c r="AU39" i="7"/>
  <c r="AX39" i="7" s="1"/>
  <c r="AU32" i="7"/>
  <c r="AX32" i="7" s="1"/>
  <c r="AU35" i="7"/>
  <c r="AX35" i="7" s="1"/>
  <c r="AU13" i="7"/>
  <c r="AX13" i="7" s="1"/>
  <c r="AU10" i="7"/>
  <c r="AX10" i="7" s="1"/>
  <c r="AU15" i="7"/>
  <c r="AX15" i="7" s="1"/>
  <c r="AN57" i="7"/>
  <c r="AQ57" i="7" s="1"/>
  <c r="AN39" i="7"/>
  <c r="AQ39" i="7" s="1"/>
  <c r="AN41" i="7"/>
  <c r="AQ41" i="7" s="1"/>
  <c r="AN23" i="7"/>
  <c r="AQ23" i="7" s="1"/>
  <c r="AN13" i="7"/>
  <c r="AQ13" i="7" s="1"/>
  <c r="AN15" i="7"/>
  <c r="AQ15" i="7" s="1"/>
  <c r="AN60" i="7"/>
  <c r="AQ60" i="7" s="1"/>
  <c r="AN25" i="7"/>
  <c r="AQ25" i="7" s="1"/>
  <c r="AN20" i="7"/>
  <c r="AQ20" i="7" s="1"/>
  <c r="AN59" i="7"/>
  <c r="AQ59" i="7" s="1"/>
  <c r="AN46" i="7"/>
  <c r="AQ46" i="7" s="1"/>
  <c r="AN62" i="7"/>
  <c r="AQ62" i="7" s="1"/>
  <c r="AN35" i="7"/>
  <c r="AQ35" i="7" s="1"/>
  <c r="AN22" i="7"/>
  <c r="AQ22" i="7" s="1"/>
  <c r="AN10" i="7"/>
  <c r="AQ10" i="7" s="1"/>
  <c r="Y17" i="7"/>
  <c r="Y30" i="7"/>
  <c r="Y60" i="7"/>
  <c r="Y32" i="7"/>
  <c r="Y56" i="7"/>
  <c r="Y40" i="7"/>
  <c r="Y39" i="7"/>
  <c r="Y50" i="7"/>
  <c r="Y46" i="7"/>
  <c r="JC12" i="7" l="1"/>
  <c r="JC55" i="7"/>
  <c r="JX53" i="7"/>
  <c r="CC48" i="7"/>
  <c r="CD48" i="7" s="1"/>
  <c r="CE48" i="7" s="1"/>
  <c r="JQ25" i="7"/>
  <c r="FW28" i="7"/>
  <c r="JX21" i="7"/>
  <c r="JC49" i="7"/>
  <c r="IH29" i="7"/>
  <c r="JC21" i="7"/>
  <c r="JC27" i="7"/>
  <c r="FP11" i="7"/>
  <c r="FQ11" i="7" s="1"/>
  <c r="FR11" i="7" s="1"/>
  <c r="HF47" i="7"/>
  <c r="HG47" i="7" s="1"/>
  <c r="HH47" i="7" s="1"/>
  <c r="JC34" i="7"/>
  <c r="JD34" i="7" s="1"/>
  <c r="JE34" i="7" s="1"/>
  <c r="JJ47" i="7"/>
  <c r="JK47" i="7" s="1"/>
  <c r="JL47" i="7" s="1"/>
  <c r="JJ54" i="7"/>
  <c r="JK54" i="7" s="1"/>
  <c r="JL54" i="7" s="1"/>
  <c r="JX26" i="7"/>
  <c r="JX47" i="7"/>
  <c r="CC37" i="7"/>
  <c r="CD37" i="7" s="1"/>
  <c r="CE37" i="7" s="1"/>
  <c r="JC57" i="7"/>
  <c r="FB31" i="7"/>
  <c r="HF44" i="7"/>
  <c r="HM11" i="7"/>
  <c r="JX45" i="7"/>
  <c r="JX19" i="7"/>
  <c r="JX11" i="7"/>
  <c r="JX25" i="7"/>
  <c r="JY25" i="7" s="1"/>
  <c r="JZ25" i="7" s="1"/>
  <c r="JX38" i="7"/>
  <c r="JX43" i="7"/>
  <c r="JX36" i="7"/>
  <c r="JY36" i="7" s="1"/>
  <c r="JZ36" i="7" s="1"/>
  <c r="JX12" i="7"/>
  <c r="JY12" i="7" s="1"/>
  <c r="JZ12" i="7" s="1"/>
  <c r="JX29" i="7"/>
  <c r="JX33" i="7"/>
  <c r="JX57" i="7"/>
  <c r="JQ47" i="7"/>
  <c r="JQ33" i="7"/>
  <c r="JQ37" i="7"/>
  <c r="JJ29" i="7"/>
  <c r="JJ49" i="7"/>
  <c r="JJ25" i="7"/>
  <c r="JJ22" i="7"/>
  <c r="JC45" i="7"/>
  <c r="JC48" i="7"/>
  <c r="JD48" i="7" s="1"/>
  <c r="JE48" i="7" s="1"/>
  <c r="JC26" i="7"/>
  <c r="JD26" i="7" s="1"/>
  <c r="JE26" i="7" s="1"/>
  <c r="IO45" i="7"/>
  <c r="IP45" i="7" s="1"/>
  <c r="IQ45" i="7" s="1"/>
  <c r="IO33" i="7"/>
  <c r="IP33" i="7" s="1"/>
  <c r="IQ33" i="7" s="1"/>
  <c r="IH43" i="7"/>
  <c r="II43" i="7" s="1"/>
  <c r="IJ43" i="7" s="1"/>
  <c r="IH51" i="7"/>
  <c r="II51" i="7" s="1"/>
  <c r="IJ51" i="7" s="1"/>
  <c r="IA37" i="7"/>
  <c r="IA47" i="7"/>
  <c r="IA19" i="7"/>
  <c r="IA28" i="7"/>
  <c r="HT21" i="7"/>
  <c r="HT33" i="7"/>
  <c r="HT49" i="7"/>
  <c r="HT29" i="7"/>
  <c r="HT11" i="7"/>
  <c r="HT62" i="7"/>
  <c r="HT44" i="7"/>
  <c r="HU44" i="7" s="1"/>
  <c r="HV44" i="7" s="1"/>
  <c r="HT34" i="7"/>
  <c r="HU34" i="7" s="1"/>
  <c r="HV34" i="7" s="1"/>
  <c r="HT26" i="7"/>
  <c r="HU26" i="7" s="1"/>
  <c r="HV26" i="7" s="1"/>
  <c r="HM23" i="7"/>
  <c r="HN23" i="7" s="1"/>
  <c r="HO23" i="7" s="1"/>
  <c r="HM43" i="7"/>
  <c r="HN43" i="7" s="1"/>
  <c r="HO43" i="7" s="1"/>
  <c r="HM35" i="7"/>
  <c r="HN35" i="7" s="1"/>
  <c r="HO35" i="7" s="1"/>
  <c r="HM19" i="7"/>
  <c r="HF29" i="7"/>
  <c r="GR11" i="7"/>
  <c r="FW10" i="7"/>
  <c r="FW36" i="7"/>
  <c r="FX36" i="7" s="1"/>
  <c r="FY36" i="7" s="1"/>
  <c r="EU40" i="7"/>
  <c r="EU31" i="7"/>
  <c r="EU28" i="7"/>
  <c r="EG24" i="7"/>
  <c r="DE37" i="7"/>
  <c r="DF37" i="7" s="1"/>
  <c r="DG37" i="7" s="1"/>
  <c r="CC26" i="7"/>
  <c r="CD26" i="7" s="1"/>
  <c r="CE26" i="7" s="1"/>
  <c r="CC53" i="7"/>
  <c r="CD53" i="7" s="1"/>
  <c r="CE53" i="7" s="1"/>
  <c r="CC58" i="7"/>
  <c r="CD58" i="7" s="1"/>
  <c r="CE58" i="7" s="1"/>
  <c r="AT24" i="7"/>
  <c r="AU24" i="7" s="1"/>
  <c r="AV24" i="7" s="1"/>
  <c r="AT19" i="7"/>
  <c r="AU19" i="7" s="1"/>
  <c r="AV19" i="7" s="1"/>
  <c r="AT54" i="7"/>
  <c r="AU54" i="7" s="1"/>
  <c r="AV54" i="7" s="1"/>
  <c r="AT37" i="7"/>
  <c r="HT9" i="7"/>
  <c r="JX9" i="7"/>
  <c r="IO9" i="7"/>
  <c r="BO8" i="7"/>
  <c r="JJ8" i="7"/>
  <c r="JK8" i="7" s="1"/>
  <c r="IA8" i="7"/>
  <c r="HT8" i="7"/>
  <c r="HU8" i="7" s="1"/>
  <c r="HV8" i="7" s="1"/>
  <c r="JQ8" i="7"/>
  <c r="JR8" i="7" s="1"/>
  <c r="FI7" i="7"/>
  <c r="FJ7" i="7" s="1"/>
  <c r="IO8" i="7"/>
  <c r="IP8" i="7" s="1"/>
  <c r="IQ8" i="7" s="1"/>
  <c r="DE7" i="7"/>
  <c r="DF7" i="7" s="1"/>
  <c r="FW8" i="7"/>
  <c r="FX8" i="7" s="1"/>
  <c r="FB55" i="7"/>
  <c r="FC55" i="7" s="1"/>
  <c r="FD55" i="7" s="1"/>
  <c r="FB8" i="7"/>
  <c r="FC8" i="7" s="1"/>
  <c r="FD8" i="7" s="1"/>
  <c r="JX8" i="7"/>
  <c r="JY8" i="7" s="1"/>
  <c r="BH8" i="7"/>
  <c r="BI8" i="7" s="1"/>
  <c r="IV7" i="7"/>
  <c r="IV8" i="7"/>
  <c r="IW8" i="7" s="1"/>
  <c r="IX8" i="7" s="1"/>
  <c r="FP42" i="7"/>
  <c r="FQ42" i="7" s="1"/>
  <c r="FR42" i="7" s="1"/>
  <c r="FP8" i="7"/>
  <c r="FQ8" i="7" s="1"/>
  <c r="FR8" i="7" s="1"/>
  <c r="AV8" i="7"/>
  <c r="GR7" i="7"/>
  <c r="GS7" i="7" s="1"/>
  <c r="GR8" i="7"/>
  <c r="GS8" i="7" s="1"/>
  <c r="IH7" i="7"/>
  <c r="II7" i="7" s="1"/>
  <c r="IH8" i="7"/>
  <c r="II8" i="7" s="1"/>
  <c r="CQ18" i="7"/>
  <c r="CR18" i="7" s="1"/>
  <c r="CS18" i="7" s="1"/>
  <c r="CQ8" i="7"/>
  <c r="CR8" i="7" s="1"/>
  <c r="EU7" i="7"/>
  <c r="EV7" i="7" s="1"/>
  <c r="EW7" i="7" s="1"/>
  <c r="EU8" i="7"/>
  <c r="EV8" i="7" s="1"/>
  <c r="EB8" i="7"/>
  <c r="FK8" i="7"/>
  <c r="JC8" i="7"/>
  <c r="JD8" i="7" s="1"/>
  <c r="BA8" i="7"/>
  <c r="BB8" i="7" s="1"/>
  <c r="BC8" i="7" s="1"/>
  <c r="DS7" i="7"/>
  <c r="DT7" i="7" s="1"/>
  <c r="DU7" i="7" s="1"/>
  <c r="DS8" i="7"/>
  <c r="DT8" i="7" s="1"/>
  <c r="EP8" i="7"/>
  <c r="DL7" i="7"/>
  <c r="DM7" i="7" s="1"/>
  <c r="DN7" i="7" s="1"/>
  <c r="DL8" i="7"/>
  <c r="DM8" i="7" s="1"/>
  <c r="DN8" i="7" s="1"/>
  <c r="GK8" i="7"/>
  <c r="GL8" i="7" s="1"/>
  <c r="CC8" i="7"/>
  <c r="CD8" i="7" s="1"/>
  <c r="JJ7" i="7"/>
  <c r="JK7" i="7" s="1"/>
  <c r="JX7" i="7"/>
  <c r="JY7" i="7" s="1"/>
  <c r="IO7" i="7"/>
  <c r="IP7" i="7" s="1"/>
  <c r="AM6" i="7"/>
  <c r="AN6" i="7" s="1"/>
  <c r="AO6" i="7" s="1"/>
  <c r="AM7" i="7"/>
  <c r="AN7" i="7" s="1"/>
  <c r="EN5" i="7"/>
  <c r="EO5" i="7" s="1"/>
  <c r="EP5" i="7" s="1"/>
  <c r="EN7" i="7"/>
  <c r="EO7" i="7" s="1"/>
  <c r="EG40" i="7"/>
  <c r="EH40" i="7" s="1"/>
  <c r="EI40" i="7" s="1"/>
  <c r="EG7" i="7"/>
  <c r="EH7" i="7" s="1"/>
  <c r="AT18" i="7"/>
  <c r="AU18" i="7" s="1"/>
  <c r="AV18" i="7" s="1"/>
  <c r="AT7" i="7"/>
  <c r="AU7" i="7" s="1"/>
  <c r="FB7" i="7"/>
  <c r="FC7" i="7" s="1"/>
  <c r="JQ7" i="7"/>
  <c r="IA7" i="7"/>
  <c r="IB7" i="7" s="1"/>
  <c r="FP7" i="7"/>
  <c r="FQ7" i="7" s="1"/>
  <c r="JC7" i="7"/>
  <c r="JD7" i="7" s="1"/>
  <c r="DZ5" i="7"/>
  <c r="EA5" i="7" s="1"/>
  <c r="EB5" i="7" s="1"/>
  <c r="DZ7" i="7"/>
  <c r="EA7" i="7" s="1"/>
  <c r="BA6" i="7"/>
  <c r="BB6" i="7" s="1"/>
  <c r="IA6" i="7"/>
  <c r="IB6" i="7" s="1"/>
  <c r="JJ6" i="7"/>
  <c r="JK6" i="7" s="1"/>
  <c r="BH6" i="7"/>
  <c r="BI6" i="7" s="1"/>
  <c r="AT6" i="7"/>
  <c r="AU6" i="7" s="1"/>
  <c r="AV6" i="7" s="1"/>
  <c r="BO6" i="7"/>
  <c r="CC6" i="7"/>
  <c r="CD6" i="7" s="1"/>
  <c r="CQ6" i="7"/>
  <c r="CR6" i="7" s="1"/>
  <c r="CX47" i="7"/>
  <c r="CY47" i="7" s="1"/>
  <c r="CZ47" i="7" s="1"/>
  <c r="CX6" i="7"/>
  <c r="CY6" i="7" s="1"/>
  <c r="GK6" i="7"/>
  <c r="GL6" i="7" s="1"/>
  <c r="HF6" i="7"/>
  <c r="HG6" i="7" s="1"/>
  <c r="JC6" i="7"/>
  <c r="JD6" i="7" s="1"/>
  <c r="GY6" i="7"/>
  <c r="GZ6" i="7" s="1"/>
  <c r="IH27" i="7"/>
  <c r="II27" i="7" s="1"/>
  <c r="IJ27" i="7" s="1"/>
  <c r="IH6" i="7"/>
  <c r="II6" i="7" s="1"/>
  <c r="JX6" i="7"/>
  <c r="JY6" i="7" s="1"/>
  <c r="HM34" i="7"/>
  <c r="HN34" i="7" s="1"/>
  <c r="HO34" i="7" s="1"/>
  <c r="HM6" i="7"/>
  <c r="HN6" i="7" s="1"/>
  <c r="IO6" i="7"/>
  <c r="IP6" i="7" s="1"/>
  <c r="IV21" i="7"/>
  <c r="IW21" i="7" s="1"/>
  <c r="IX21" i="7" s="1"/>
  <c r="IV6" i="7"/>
  <c r="IW6" i="7" s="1"/>
  <c r="IX6" i="7" s="1"/>
  <c r="JQ6" i="7"/>
  <c r="JR6" i="7" s="1"/>
  <c r="GR5" i="7"/>
  <c r="GS5" i="7" s="1"/>
  <c r="GT5" i="7" s="1"/>
  <c r="GR6" i="7"/>
  <c r="GS6" i="7" s="1"/>
  <c r="HT6" i="7"/>
  <c r="HU6" i="7" s="1"/>
  <c r="JX5" i="7"/>
  <c r="JY5" i="7" s="1"/>
  <c r="JZ5" i="7" s="1"/>
  <c r="HM5" i="7"/>
  <c r="HN5" i="7" s="1"/>
  <c r="HO5" i="7" s="1"/>
  <c r="IA5" i="7"/>
  <c r="IB5" i="7" s="1"/>
  <c r="IC5" i="7" s="1"/>
  <c r="IH5" i="7"/>
  <c r="II5" i="7" s="1"/>
  <c r="HT5" i="7"/>
  <c r="HU5" i="7" s="1"/>
  <c r="GY5" i="7"/>
  <c r="GZ5" i="7" s="1"/>
  <c r="HA5" i="7" s="1"/>
  <c r="FP5" i="7"/>
  <c r="FQ5" i="7" s="1"/>
  <c r="FR5" i="7" s="1"/>
  <c r="DE10" i="7"/>
  <c r="DF10" i="7" s="1"/>
  <c r="DG10" i="7" s="1"/>
  <c r="DE5" i="7"/>
  <c r="DF5" i="7" s="1"/>
  <c r="DG5" i="7" s="1"/>
  <c r="FI47" i="7"/>
  <c r="FJ47" i="7" s="1"/>
  <c r="FK47" i="7" s="1"/>
  <c r="FI5" i="7"/>
  <c r="FJ5" i="7" s="1"/>
  <c r="FK5" i="7" s="1"/>
  <c r="EU26" i="7"/>
  <c r="EV26" i="7" s="1"/>
  <c r="EW26" i="7" s="1"/>
  <c r="EU5" i="7"/>
  <c r="EV5" i="7" s="1"/>
  <c r="EW5" i="7" s="1"/>
  <c r="HF5" i="7"/>
  <c r="HG5" i="7" s="1"/>
  <c r="IO5" i="7"/>
  <c r="IP5" i="7" s="1"/>
  <c r="IQ5" i="7" s="1"/>
  <c r="EG5" i="7"/>
  <c r="FB5" i="7"/>
  <c r="FC5" i="7" s="1"/>
  <c r="GK5" i="7"/>
  <c r="GL5" i="7" s="1"/>
  <c r="GM5" i="7" s="1"/>
  <c r="DL31" i="7"/>
  <c r="DM31" i="7" s="1"/>
  <c r="DN31" i="7" s="1"/>
  <c r="DL5" i="7"/>
  <c r="DM5" i="7" s="1"/>
  <c r="DS11" i="7"/>
  <c r="DT11" i="7" s="1"/>
  <c r="DU11" i="7" s="1"/>
  <c r="DS5" i="7"/>
  <c r="DT5" i="7" s="1"/>
  <c r="DU5" i="7" s="1"/>
  <c r="FW40" i="7"/>
  <c r="FX40" i="7" s="1"/>
  <c r="FY40" i="7" s="1"/>
  <c r="FW5" i="7"/>
  <c r="FX5" i="7" s="1"/>
  <c r="FY5" i="7" s="1"/>
  <c r="JX55" i="7"/>
  <c r="JY55" i="7" s="1"/>
  <c r="JZ55" i="7" s="1"/>
  <c r="JQ55" i="7"/>
  <c r="JR55" i="7" s="1"/>
  <c r="JS55" i="7" s="1"/>
  <c r="JQ29" i="7"/>
  <c r="JR29" i="7" s="1"/>
  <c r="JS29" i="7" s="1"/>
  <c r="JQ54" i="7"/>
  <c r="JR54" i="7" s="1"/>
  <c r="JS54" i="7" s="1"/>
  <c r="JQ13" i="7"/>
  <c r="JR13" i="7" s="1"/>
  <c r="JS13" i="7" s="1"/>
  <c r="JQ5" i="7"/>
  <c r="JR5" i="7" s="1"/>
  <c r="JS5" i="7" s="1"/>
  <c r="JQ26" i="7"/>
  <c r="JR26" i="7" s="1"/>
  <c r="JS26" i="7" s="1"/>
  <c r="JQ53" i="7"/>
  <c r="JR53" i="7" s="1"/>
  <c r="JS53" i="7" s="1"/>
  <c r="JQ24" i="7"/>
  <c r="JR24" i="7" s="1"/>
  <c r="JS24" i="7" s="1"/>
  <c r="JQ46" i="7"/>
  <c r="JR46" i="7" s="1"/>
  <c r="JS46" i="7" s="1"/>
  <c r="JJ34" i="7"/>
  <c r="JK34" i="7" s="1"/>
  <c r="JL34" i="7" s="1"/>
  <c r="JJ36" i="7"/>
  <c r="JK36" i="7" s="1"/>
  <c r="JL36" i="7" s="1"/>
  <c r="JJ26" i="7"/>
  <c r="JK26" i="7" s="1"/>
  <c r="JL26" i="7" s="1"/>
  <c r="JJ21" i="7"/>
  <c r="JK21" i="7" s="1"/>
  <c r="JL21" i="7" s="1"/>
  <c r="JJ39" i="7"/>
  <c r="JK39" i="7" s="1"/>
  <c r="JL39" i="7" s="1"/>
  <c r="JJ55" i="7"/>
  <c r="JK55" i="7" s="1"/>
  <c r="JL55" i="7" s="1"/>
  <c r="JJ28" i="7"/>
  <c r="JK28" i="7" s="1"/>
  <c r="JL28" i="7" s="1"/>
  <c r="JJ13" i="7"/>
  <c r="JK13" i="7" s="1"/>
  <c r="JL13" i="7" s="1"/>
  <c r="JJ53" i="7"/>
  <c r="JK53" i="7" s="1"/>
  <c r="JL53" i="7" s="1"/>
  <c r="JC25" i="7"/>
  <c r="JD25" i="7" s="1"/>
  <c r="JE25" i="7" s="1"/>
  <c r="JC5" i="7"/>
  <c r="JD5" i="7" s="1"/>
  <c r="JE5" i="7" s="1"/>
  <c r="JC24" i="7"/>
  <c r="JD24" i="7" s="1"/>
  <c r="JE24" i="7" s="1"/>
  <c r="JC19" i="7"/>
  <c r="JD19" i="7" s="1"/>
  <c r="JE19" i="7" s="1"/>
  <c r="JC51" i="7"/>
  <c r="JD51" i="7" s="1"/>
  <c r="JE51" i="7" s="1"/>
  <c r="JC33" i="7"/>
  <c r="JD33" i="7" s="1"/>
  <c r="JE33" i="7" s="1"/>
  <c r="JC42" i="7"/>
  <c r="JD42" i="7" s="1"/>
  <c r="JE42" i="7" s="1"/>
  <c r="JC29" i="7"/>
  <c r="JD29" i="7" s="1"/>
  <c r="JE29" i="7" s="1"/>
  <c r="IV33" i="7"/>
  <c r="IW33" i="7" s="1"/>
  <c r="IX33" i="7" s="1"/>
  <c r="IV53" i="7"/>
  <c r="IW53" i="7" s="1"/>
  <c r="IX53" i="7" s="1"/>
  <c r="IV29" i="7"/>
  <c r="IW29" i="7" s="1"/>
  <c r="IX29" i="7" s="1"/>
  <c r="IV46" i="7"/>
  <c r="IW46" i="7" s="1"/>
  <c r="IX46" i="7" s="1"/>
  <c r="IV37" i="7"/>
  <c r="IW37" i="7" s="1"/>
  <c r="IX37" i="7" s="1"/>
  <c r="IV11" i="7"/>
  <c r="IW11" i="7" s="1"/>
  <c r="IX11" i="7" s="1"/>
  <c r="IV57" i="7"/>
  <c r="IW57" i="7" s="1"/>
  <c r="IX57" i="7" s="1"/>
  <c r="IV43" i="7"/>
  <c r="IW43" i="7" s="1"/>
  <c r="IX43" i="7" s="1"/>
  <c r="IO43" i="7"/>
  <c r="IP43" i="7" s="1"/>
  <c r="IQ43" i="7" s="1"/>
  <c r="IO37" i="7"/>
  <c r="IP37" i="7" s="1"/>
  <c r="IQ37" i="7" s="1"/>
  <c r="IO53" i="7"/>
  <c r="IP53" i="7" s="1"/>
  <c r="IQ53" i="7" s="1"/>
  <c r="IO19" i="7"/>
  <c r="IP19" i="7" s="1"/>
  <c r="IQ19" i="7" s="1"/>
  <c r="IO29" i="7"/>
  <c r="IP29" i="7" s="1"/>
  <c r="IQ29" i="7" s="1"/>
  <c r="IO26" i="7"/>
  <c r="IP26" i="7" s="1"/>
  <c r="IQ26" i="7" s="1"/>
  <c r="IO35" i="7"/>
  <c r="IP35" i="7" s="1"/>
  <c r="IQ35" i="7" s="1"/>
  <c r="IO49" i="7"/>
  <c r="IP49" i="7" s="1"/>
  <c r="IQ49" i="7" s="1"/>
  <c r="IO17" i="7"/>
  <c r="IP17" i="7" s="1"/>
  <c r="IQ17" i="7" s="1"/>
  <c r="IO11" i="7"/>
  <c r="IP11" i="7" s="1"/>
  <c r="IQ11" i="7" s="1"/>
  <c r="IH17" i="7"/>
  <c r="II17" i="7" s="1"/>
  <c r="IJ17" i="7" s="1"/>
  <c r="IH38" i="7"/>
  <c r="II38" i="7" s="1"/>
  <c r="IJ38" i="7" s="1"/>
  <c r="IA51" i="7"/>
  <c r="IB51" i="7" s="1"/>
  <c r="IC51" i="7" s="1"/>
  <c r="IA36" i="7"/>
  <c r="IB36" i="7" s="1"/>
  <c r="IC36" i="7" s="1"/>
  <c r="IA11" i="7"/>
  <c r="IB11" i="7" s="1"/>
  <c r="IC11" i="7" s="1"/>
  <c r="IA55" i="7"/>
  <c r="IB55" i="7" s="1"/>
  <c r="IC55" i="7" s="1"/>
  <c r="IA26" i="7"/>
  <c r="IB26" i="7" s="1"/>
  <c r="IC26" i="7" s="1"/>
  <c r="IA10" i="7"/>
  <c r="IB10" i="7" s="1"/>
  <c r="IC10" i="7" s="1"/>
  <c r="IA53" i="7"/>
  <c r="IB53" i="7" s="1"/>
  <c r="IC53" i="7" s="1"/>
  <c r="IA29" i="7"/>
  <c r="IB29" i="7" s="1"/>
  <c r="IC29" i="7" s="1"/>
  <c r="IA34" i="7"/>
  <c r="IB34" i="7" s="1"/>
  <c r="IC34" i="7" s="1"/>
  <c r="IA45" i="7"/>
  <c r="IB45" i="7" s="1"/>
  <c r="IC45" i="7" s="1"/>
  <c r="IA44" i="7"/>
  <c r="IB44" i="7" s="1"/>
  <c r="IC44" i="7" s="1"/>
  <c r="IA21" i="7"/>
  <c r="IB21" i="7" s="1"/>
  <c r="IC21" i="7" s="1"/>
  <c r="HT28" i="7"/>
  <c r="HU28" i="7" s="1"/>
  <c r="HV28" i="7" s="1"/>
  <c r="HT53" i="7"/>
  <c r="HU53" i="7" s="1"/>
  <c r="HV53" i="7" s="1"/>
  <c r="HT10" i="7"/>
  <c r="HU10" i="7" s="1"/>
  <c r="HV10" i="7" s="1"/>
  <c r="HF31" i="7"/>
  <c r="HG31" i="7" s="1"/>
  <c r="HH31" i="7" s="1"/>
  <c r="HF21" i="7"/>
  <c r="HG21" i="7" s="1"/>
  <c r="HH21" i="7" s="1"/>
  <c r="HF8" i="7"/>
  <c r="HG8" i="7" s="1"/>
  <c r="HH8" i="7" s="1"/>
  <c r="HF42" i="7"/>
  <c r="HG42" i="7" s="1"/>
  <c r="HH42" i="7" s="1"/>
  <c r="HF34" i="7"/>
  <c r="HG34" i="7" s="1"/>
  <c r="HH34" i="7" s="1"/>
  <c r="HF54" i="7"/>
  <c r="HG54" i="7" s="1"/>
  <c r="HH54" i="7" s="1"/>
  <c r="HF28" i="7"/>
  <c r="HG28" i="7" s="1"/>
  <c r="HH28" i="7" s="1"/>
  <c r="GR43" i="7"/>
  <c r="GS43" i="7" s="1"/>
  <c r="GT43" i="7" s="1"/>
  <c r="GR51" i="7"/>
  <c r="GS51" i="7" s="1"/>
  <c r="GT51" i="7" s="1"/>
  <c r="GR41" i="7"/>
  <c r="GS41" i="7" s="1"/>
  <c r="GT41" i="7" s="1"/>
  <c r="GK7" i="7"/>
  <c r="GL7" i="7" s="1"/>
  <c r="GM7" i="7" s="1"/>
  <c r="GK9" i="7"/>
  <c r="GL9" i="7" s="1"/>
  <c r="GM9" i="7" s="1"/>
  <c r="GK43" i="7"/>
  <c r="GL43" i="7" s="1"/>
  <c r="GM43" i="7" s="1"/>
  <c r="GK24" i="7"/>
  <c r="GL24" i="7" s="1"/>
  <c r="GM24" i="7" s="1"/>
  <c r="GK35" i="7"/>
  <c r="GL35" i="7" s="1"/>
  <c r="GM35" i="7" s="1"/>
  <c r="GK27" i="7"/>
  <c r="GL27" i="7" s="1"/>
  <c r="GM27" i="7" s="1"/>
  <c r="GK37" i="7"/>
  <c r="GL37" i="7" s="1"/>
  <c r="GM37" i="7" s="1"/>
  <c r="GK53" i="7"/>
  <c r="GL53" i="7" s="1"/>
  <c r="GM53" i="7" s="1"/>
  <c r="GK11" i="7"/>
  <c r="GL11" i="7" s="1"/>
  <c r="GM11" i="7" s="1"/>
  <c r="GK34" i="7"/>
  <c r="GL34" i="7" s="1"/>
  <c r="GM34" i="7" s="1"/>
  <c r="GK49" i="7"/>
  <c r="GL49" i="7" s="1"/>
  <c r="GM49" i="7" s="1"/>
  <c r="FW52" i="7"/>
  <c r="FX52" i="7" s="1"/>
  <c r="FY52" i="7" s="1"/>
  <c r="FW34" i="7"/>
  <c r="FX34" i="7" s="1"/>
  <c r="FY34" i="7" s="1"/>
  <c r="FW54" i="7"/>
  <c r="FX54" i="7" s="1"/>
  <c r="FY54" i="7" s="1"/>
  <c r="FP31" i="7"/>
  <c r="FQ31" i="7" s="1"/>
  <c r="FR31" i="7" s="1"/>
  <c r="FP17" i="7"/>
  <c r="FQ17" i="7" s="1"/>
  <c r="FR17" i="7" s="1"/>
  <c r="FI11" i="7"/>
  <c r="FJ11" i="7" s="1"/>
  <c r="FK11" i="7" s="1"/>
  <c r="FI43" i="7"/>
  <c r="FJ43" i="7" s="1"/>
  <c r="FK43" i="7" s="1"/>
  <c r="FI29" i="7"/>
  <c r="FJ29" i="7" s="1"/>
  <c r="FK29" i="7" s="1"/>
  <c r="FB25" i="7"/>
  <c r="FC25" i="7" s="1"/>
  <c r="FD25" i="7" s="1"/>
  <c r="FB53" i="7"/>
  <c r="FC53" i="7" s="1"/>
  <c r="FD53" i="7" s="1"/>
  <c r="FB47" i="7"/>
  <c r="FC47" i="7" s="1"/>
  <c r="FD47" i="7" s="1"/>
  <c r="FB29" i="7"/>
  <c r="FC29" i="7" s="1"/>
  <c r="FD29" i="7" s="1"/>
  <c r="FB37" i="7"/>
  <c r="FC37" i="7" s="1"/>
  <c r="FD37" i="7" s="1"/>
  <c r="FB27" i="7"/>
  <c r="FC27" i="7" s="1"/>
  <c r="FD27" i="7" s="1"/>
  <c r="EU36" i="7"/>
  <c r="EV36" i="7" s="1"/>
  <c r="EW36" i="7" s="1"/>
  <c r="EU48" i="7"/>
  <c r="EV48" i="7" s="1"/>
  <c r="EW48" i="7" s="1"/>
  <c r="EU37" i="7"/>
  <c r="EV37" i="7" s="1"/>
  <c r="EW37" i="7" s="1"/>
  <c r="EU19" i="7"/>
  <c r="EV19" i="7" s="1"/>
  <c r="EW19" i="7" s="1"/>
  <c r="EU42" i="7"/>
  <c r="EV42" i="7" s="1"/>
  <c r="EW42" i="7" s="1"/>
  <c r="EU49" i="7"/>
  <c r="EV49" i="7" s="1"/>
  <c r="EW49" i="7" s="1"/>
  <c r="EG11" i="7"/>
  <c r="EH11" i="7" s="1"/>
  <c r="EI11" i="7" s="1"/>
  <c r="EG10" i="7"/>
  <c r="EH10" i="7" s="1"/>
  <c r="EI10" i="7" s="1"/>
  <c r="EG37" i="7"/>
  <c r="EH37" i="7" s="1"/>
  <c r="EI37" i="7" s="1"/>
  <c r="EG42" i="7"/>
  <c r="EH42" i="7" s="1"/>
  <c r="EI42" i="7" s="1"/>
  <c r="EG29" i="7"/>
  <c r="EH29" i="7" s="1"/>
  <c r="EI29" i="7" s="1"/>
  <c r="DS26" i="7"/>
  <c r="DT26" i="7" s="1"/>
  <c r="DU26" i="7" s="1"/>
  <c r="DS40" i="7"/>
  <c r="DT40" i="7" s="1"/>
  <c r="DU40" i="7" s="1"/>
  <c r="DE42" i="7"/>
  <c r="DF42" i="7" s="1"/>
  <c r="DG42" i="7" s="1"/>
  <c r="DE51" i="7"/>
  <c r="DF51" i="7" s="1"/>
  <c r="DG51" i="7" s="1"/>
  <c r="CX22" i="7"/>
  <c r="CY22" i="7" s="1"/>
  <c r="CZ22" i="7" s="1"/>
  <c r="CQ40" i="7"/>
  <c r="CR40" i="7" s="1"/>
  <c r="CS40" i="7" s="1"/>
  <c r="CQ11" i="7"/>
  <c r="CR11" i="7" s="1"/>
  <c r="CS11" i="7" s="1"/>
  <c r="CQ24" i="7"/>
  <c r="CR24" i="7" s="1"/>
  <c r="CS24" i="7" s="1"/>
  <c r="CC50" i="7"/>
  <c r="CD50" i="7" s="1"/>
  <c r="CE50" i="7" s="1"/>
  <c r="BO29" i="7"/>
  <c r="BP29" i="7" s="1"/>
  <c r="BQ29" i="7" s="1"/>
  <c r="BO26" i="7"/>
  <c r="BP26" i="7" s="1"/>
  <c r="BQ26" i="7" s="1"/>
  <c r="BO21" i="7"/>
  <c r="BP21" i="7" s="1"/>
  <c r="BQ21" i="7" s="1"/>
  <c r="BO24" i="7"/>
  <c r="BP24" i="7" s="1"/>
  <c r="BQ24" i="7" s="1"/>
  <c r="BA25" i="7"/>
  <c r="BB25" i="7" s="1"/>
  <c r="BC25" i="7" s="1"/>
  <c r="BA18" i="7"/>
  <c r="BB18" i="7" s="1"/>
  <c r="BC18" i="7" s="1"/>
  <c r="BA42" i="7"/>
  <c r="BB42" i="7" s="1"/>
  <c r="BC42" i="7" s="1"/>
  <c r="BA50" i="7"/>
  <c r="BB50" i="7" s="1"/>
  <c r="BC50" i="7" s="1"/>
  <c r="BA21" i="7"/>
  <c r="BB21" i="7" s="1"/>
  <c r="BC21" i="7" s="1"/>
  <c r="BA45" i="7"/>
  <c r="BB45" i="7" s="1"/>
  <c r="BC45" i="7" s="1"/>
  <c r="BA34" i="7"/>
  <c r="BB34" i="7" s="1"/>
  <c r="BC34" i="7" s="1"/>
  <c r="BA38" i="7"/>
  <c r="BB38" i="7" s="1"/>
  <c r="BC38" i="7" s="1"/>
  <c r="BA26" i="7"/>
  <c r="BB26" i="7" s="1"/>
  <c r="BC26" i="7" s="1"/>
  <c r="AT50" i="7"/>
  <c r="AU50" i="7" s="1"/>
  <c r="AV50" i="7" s="1"/>
  <c r="JX48" i="7"/>
  <c r="JY48" i="7" s="1"/>
  <c r="JZ48" i="7" s="1"/>
  <c r="JX13" i="7"/>
  <c r="JY13" i="7" s="1"/>
  <c r="JZ13" i="7" s="1"/>
  <c r="JX44" i="7"/>
  <c r="JY44" i="7" s="1"/>
  <c r="JZ44" i="7" s="1"/>
  <c r="JX22" i="7"/>
  <c r="JY22" i="7" s="1"/>
  <c r="JZ22" i="7" s="1"/>
  <c r="JX24" i="7"/>
  <c r="JY24" i="7" s="1"/>
  <c r="JZ24" i="7" s="1"/>
  <c r="JX49" i="7"/>
  <c r="JY49" i="7" s="1"/>
  <c r="JZ49" i="7" s="1"/>
  <c r="JX54" i="7"/>
  <c r="JY54" i="7" s="1"/>
  <c r="JZ54" i="7" s="1"/>
  <c r="JX28" i="7"/>
  <c r="JY28" i="7" s="1"/>
  <c r="JZ28" i="7" s="1"/>
  <c r="JX37" i="7"/>
  <c r="JY37" i="7" s="1"/>
  <c r="JZ37" i="7" s="1"/>
  <c r="JX39" i="7"/>
  <c r="JY39" i="7" s="1"/>
  <c r="JZ39" i="7" s="1"/>
  <c r="JX51" i="7"/>
  <c r="JY51" i="7" s="1"/>
  <c r="JZ51" i="7" s="1"/>
  <c r="JX46" i="7"/>
  <c r="JX27" i="7"/>
  <c r="JY27" i="7" s="1"/>
  <c r="JZ27" i="7" s="1"/>
  <c r="JX42" i="7"/>
  <c r="JY42" i="7" s="1"/>
  <c r="JZ42" i="7" s="1"/>
  <c r="JX34" i="7"/>
  <c r="JY34" i="7" s="1"/>
  <c r="JZ34" i="7" s="1"/>
  <c r="JQ44" i="7"/>
  <c r="JR44" i="7" s="1"/>
  <c r="JS44" i="7" s="1"/>
  <c r="JQ51" i="7"/>
  <c r="JR51" i="7" s="1"/>
  <c r="JS51" i="7" s="1"/>
  <c r="JQ28" i="7"/>
  <c r="JR28" i="7" s="1"/>
  <c r="JS28" i="7" s="1"/>
  <c r="JQ38" i="7"/>
  <c r="JR38" i="7" s="1"/>
  <c r="JS38" i="7" s="1"/>
  <c r="JQ48" i="7"/>
  <c r="JR48" i="7" s="1"/>
  <c r="JS48" i="7" s="1"/>
  <c r="JQ9" i="7"/>
  <c r="JR9" i="7" s="1"/>
  <c r="JS9" i="7" s="1"/>
  <c r="JQ36" i="7"/>
  <c r="JR36" i="7" s="1"/>
  <c r="JS36" i="7" s="1"/>
  <c r="JQ42" i="7"/>
  <c r="JR42" i="7" s="1"/>
  <c r="JS42" i="7" s="1"/>
  <c r="JQ39" i="7"/>
  <c r="JR39" i="7" s="1"/>
  <c r="JS39" i="7" s="1"/>
  <c r="JQ57" i="7"/>
  <c r="JR57" i="7" s="1"/>
  <c r="JS57" i="7" s="1"/>
  <c r="JQ22" i="7"/>
  <c r="JR22" i="7" s="1"/>
  <c r="JS22" i="7" s="1"/>
  <c r="JQ34" i="7"/>
  <c r="JR34" i="7" s="1"/>
  <c r="JS34" i="7" s="1"/>
  <c r="JQ49" i="7"/>
  <c r="JR49" i="7" s="1"/>
  <c r="JS49" i="7" s="1"/>
  <c r="JQ45" i="7"/>
  <c r="JR45" i="7" s="1"/>
  <c r="JS45" i="7" s="1"/>
  <c r="JQ43" i="7"/>
  <c r="JR43" i="7" s="1"/>
  <c r="JS43" i="7" s="1"/>
  <c r="JQ11" i="7"/>
  <c r="JR11" i="7" s="1"/>
  <c r="JS11" i="7" s="1"/>
  <c r="JQ12" i="7"/>
  <c r="JR12" i="7" s="1"/>
  <c r="JS12" i="7" s="1"/>
  <c r="JQ21" i="7"/>
  <c r="JR21" i="7" s="1"/>
  <c r="JS21" i="7" s="1"/>
  <c r="JQ19" i="7"/>
  <c r="JR19" i="7" s="1"/>
  <c r="JS19" i="7" s="1"/>
  <c r="JJ37" i="7"/>
  <c r="JK37" i="7" s="1"/>
  <c r="JL37" i="7" s="1"/>
  <c r="JJ11" i="7"/>
  <c r="JK11" i="7" s="1"/>
  <c r="JL11" i="7" s="1"/>
  <c r="JJ12" i="7"/>
  <c r="JK12" i="7" s="1"/>
  <c r="JL12" i="7" s="1"/>
  <c r="JJ48" i="7"/>
  <c r="JK48" i="7" s="1"/>
  <c r="JL48" i="7" s="1"/>
  <c r="JJ5" i="7"/>
  <c r="JK5" i="7" s="1"/>
  <c r="JL5" i="7" s="1"/>
  <c r="JJ44" i="7"/>
  <c r="JK44" i="7" s="1"/>
  <c r="JL44" i="7" s="1"/>
  <c r="JJ42" i="7"/>
  <c r="JK42" i="7" s="1"/>
  <c r="JL42" i="7" s="1"/>
  <c r="JJ31" i="7"/>
  <c r="JK31" i="7" s="1"/>
  <c r="JL31" i="7" s="1"/>
  <c r="JJ43" i="7"/>
  <c r="JK43" i="7" s="1"/>
  <c r="JL43" i="7" s="1"/>
  <c r="JJ57" i="7"/>
  <c r="JK57" i="7" s="1"/>
  <c r="JL57" i="7" s="1"/>
  <c r="JJ46" i="7"/>
  <c r="JJ24" i="7"/>
  <c r="JJ38" i="7"/>
  <c r="JK38" i="7" s="1"/>
  <c r="JL38" i="7" s="1"/>
  <c r="JJ33" i="7"/>
  <c r="JK33" i="7" s="1"/>
  <c r="JL33" i="7" s="1"/>
  <c r="JJ51" i="7"/>
  <c r="JK51" i="7" s="1"/>
  <c r="JL51" i="7" s="1"/>
  <c r="JJ45" i="7"/>
  <c r="JK45" i="7" s="1"/>
  <c r="JL45" i="7" s="1"/>
  <c r="JJ19" i="7"/>
  <c r="JK19" i="7" s="1"/>
  <c r="JL19" i="7" s="1"/>
  <c r="JJ9" i="7"/>
  <c r="JK9" i="7" s="1"/>
  <c r="JL9" i="7" s="1"/>
  <c r="JJ27" i="7"/>
  <c r="JK27" i="7" s="1"/>
  <c r="JL27" i="7" s="1"/>
  <c r="JC38" i="7"/>
  <c r="JD38" i="7" s="1"/>
  <c r="JE38" i="7" s="1"/>
  <c r="JC54" i="7"/>
  <c r="JD54" i="7" s="1"/>
  <c r="JE54" i="7" s="1"/>
  <c r="JC44" i="7"/>
  <c r="JD44" i="7" s="1"/>
  <c r="JE44" i="7" s="1"/>
  <c r="JC28" i="7"/>
  <c r="JD28" i="7" s="1"/>
  <c r="JE28" i="7" s="1"/>
  <c r="JC39" i="7"/>
  <c r="JD39" i="7" s="1"/>
  <c r="JE39" i="7" s="1"/>
  <c r="JC37" i="7"/>
  <c r="JD37" i="7" s="1"/>
  <c r="JE37" i="7" s="1"/>
  <c r="JC9" i="7"/>
  <c r="JD9" i="7" s="1"/>
  <c r="JE9" i="7" s="1"/>
  <c r="JC11" i="7"/>
  <c r="JD11" i="7" s="1"/>
  <c r="JE11" i="7" s="1"/>
  <c r="JC47" i="7"/>
  <c r="JD47" i="7" s="1"/>
  <c r="JE47" i="7" s="1"/>
  <c r="JC18" i="7"/>
  <c r="JD18" i="7" s="1"/>
  <c r="JE18" i="7" s="1"/>
  <c r="JC46" i="7"/>
  <c r="JD46" i="7" s="1"/>
  <c r="JE46" i="7" s="1"/>
  <c r="JC36" i="7"/>
  <c r="JC43" i="7"/>
  <c r="JD43" i="7" s="1"/>
  <c r="JE43" i="7" s="1"/>
  <c r="JC13" i="7"/>
  <c r="JD13" i="7" s="1"/>
  <c r="JE13" i="7" s="1"/>
  <c r="JC53" i="7"/>
  <c r="JD53" i="7" s="1"/>
  <c r="JE53" i="7" s="1"/>
  <c r="IV31" i="7"/>
  <c r="IW31" i="7" s="1"/>
  <c r="IX31" i="7" s="1"/>
  <c r="IV27" i="7"/>
  <c r="IW27" i="7" s="1"/>
  <c r="IX27" i="7" s="1"/>
  <c r="IV49" i="7"/>
  <c r="IW49" i="7" s="1"/>
  <c r="IX49" i="7" s="1"/>
  <c r="IV19" i="7"/>
  <c r="IW19" i="7" s="1"/>
  <c r="IX19" i="7" s="1"/>
  <c r="IV25" i="7"/>
  <c r="IW25" i="7" s="1"/>
  <c r="IX25" i="7" s="1"/>
  <c r="IV45" i="7"/>
  <c r="IW45" i="7" s="1"/>
  <c r="IX45" i="7" s="1"/>
  <c r="IV13" i="7"/>
  <c r="IW13" i="7" s="1"/>
  <c r="IX13" i="7" s="1"/>
  <c r="IV9" i="7"/>
  <c r="IW9" i="7" s="1"/>
  <c r="IX9" i="7" s="1"/>
  <c r="IV5" i="7"/>
  <c r="IW5" i="7" s="1"/>
  <c r="IX5" i="7" s="1"/>
  <c r="IV18" i="7"/>
  <c r="IW18" i="7" s="1"/>
  <c r="IX18" i="7" s="1"/>
  <c r="IV38" i="7"/>
  <c r="IV48" i="7"/>
  <c r="IV24" i="7"/>
  <c r="IV22" i="7"/>
  <c r="IV42" i="7"/>
  <c r="IV12" i="7"/>
  <c r="IV34" i="7"/>
  <c r="IV44" i="7"/>
  <c r="IV26" i="7"/>
  <c r="IV28" i="7"/>
  <c r="IV36" i="7"/>
  <c r="IV54" i="7"/>
  <c r="IV39" i="7"/>
  <c r="IW39" i="7" s="1"/>
  <c r="IX39" i="7" s="1"/>
  <c r="IV55" i="7"/>
  <c r="IV51" i="7"/>
  <c r="IW51" i="7" s="1"/>
  <c r="IX51" i="7" s="1"/>
  <c r="IV47" i="7"/>
  <c r="IW47" i="7" s="1"/>
  <c r="IX47" i="7" s="1"/>
  <c r="IO34" i="7"/>
  <c r="IP34" i="7" s="1"/>
  <c r="IQ34" i="7" s="1"/>
  <c r="IO31" i="7"/>
  <c r="IP31" i="7" s="1"/>
  <c r="IQ31" i="7" s="1"/>
  <c r="IO22" i="7"/>
  <c r="IP22" i="7" s="1"/>
  <c r="IQ22" i="7" s="1"/>
  <c r="IO21" i="7"/>
  <c r="IP21" i="7" s="1"/>
  <c r="IQ21" i="7" s="1"/>
  <c r="IO42" i="7"/>
  <c r="IP42" i="7" s="1"/>
  <c r="IQ42" i="7" s="1"/>
  <c r="IO10" i="7"/>
  <c r="IP10" i="7" s="1"/>
  <c r="IQ10" i="7" s="1"/>
  <c r="IO51" i="7"/>
  <c r="IP51" i="7" s="1"/>
  <c r="IQ51" i="7" s="1"/>
  <c r="IO47" i="7"/>
  <c r="IP47" i="7" s="1"/>
  <c r="IQ47" i="7" s="1"/>
  <c r="IO55" i="7"/>
  <c r="IP55" i="7" s="1"/>
  <c r="IQ55" i="7" s="1"/>
  <c r="IO38" i="7"/>
  <c r="IP38" i="7" s="1"/>
  <c r="IQ38" i="7" s="1"/>
  <c r="IO18" i="7"/>
  <c r="IP18" i="7" s="1"/>
  <c r="IQ18" i="7" s="1"/>
  <c r="IO44" i="7"/>
  <c r="IO52" i="7"/>
  <c r="IO50" i="7"/>
  <c r="IO28" i="7"/>
  <c r="IO12" i="7"/>
  <c r="IO24" i="7"/>
  <c r="IO54" i="7"/>
  <c r="IO36" i="7"/>
  <c r="IO48" i="7"/>
  <c r="IH55" i="7"/>
  <c r="II55" i="7" s="1"/>
  <c r="IJ55" i="7" s="1"/>
  <c r="IH18" i="7"/>
  <c r="II18" i="7" s="1"/>
  <c r="IJ18" i="7" s="1"/>
  <c r="IH12" i="7"/>
  <c r="IH10" i="7"/>
  <c r="IH54" i="7"/>
  <c r="IH24" i="7"/>
  <c r="IH28" i="7"/>
  <c r="IH22" i="7"/>
  <c r="IH26" i="7"/>
  <c r="IH34" i="7"/>
  <c r="IH36" i="7"/>
  <c r="IH44" i="7"/>
  <c r="IH42" i="7"/>
  <c r="IH50" i="7"/>
  <c r="IH48" i="7"/>
  <c r="IH52" i="7"/>
  <c r="IH45" i="7"/>
  <c r="II45" i="7" s="1"/>
  <c r="IJ45" i="7" s="1"/>
  <c r="IH19" i="7"/>
  <c r="II19" i="7" s="1"/>
  <c r="IJ19" i="7" s="1"/>
  <c r="IH11" i="7"/>
  <c r="II11" i="7" s="1"/>
  <c r="IJ11" i="7" s="1"/>
  <c r="IH21" i="7"/>
  <c r="II21" i="7" s="1"/>
  <c r="IJ21" i="7" s="1"/>
  <c r="IH37" i="7"/>
  <c r="II37" i="7" s="1"/>
  <c r="IJ37" i="7" s="1"/>
  <c r="IH47" i="7"/>
  <c r="II47" i="7" s="1"/>
  <c r="IJ47" i="7" s="1"/>
  <c r="IH9" i="7"/>
  <c r="II9" i="7" s="1"/>
  <c r="IJ9" i="7" s="1"/>
  <c r="IH53" i="7"/>
  <c r="II53" i="7" s="1"/>
  <c r="IJ53" i="7" s="1"/>
  <c r="IH49" i="7"/>
  <c r="II49" i="7" s="1"/>
  <c r="IJ49" i="7" s="1"/>
  <c r="IA50" i="7"/>
  <c r="IB50" i="7" s="1"/>
  <c r="IC50" i="7" s="1"/>
  <c r="IA49" i="7"/>
  <c r="IB49" i="7" s="1"/>
  <c r="IC49" i="7" s="1"/>
  <c r="IA42" i="7"/>
  <c r="IB42" i="7" s="1"/>
  <c r="IC42" i="7" s="1"/>
  <c r="IA27" i="7"/>
  <c r="IB27" i="7" s="1"/>
  <c r="IC27" i="7" s="1"/>
  <c r="IA22" i="7"/>
  <c r="IB22" i="7" s="1"/>
  <c r="IC22" i="7" s="1"/>
  <c r="IA43" i="7"/>
  <c r="IB43" i="7" s="1"/>
  <c r="IC43" i="7" s="1"/>
  <c r="IA17" i="7"/>
  <c r="IB17" i="7" s="1"/>
  <c r="IC17" i="7" s="1"/>
  <c r="IA48" i="7"/>
  <c r="IB48" i="7" s="1"/>
  <c r="IC48" i="7" s="1"/>
  <c r="IA54" i="7"/>
  <c r="IB54" i="7" s="1"/>
  <c r="IC54" i="7" s="1"/>
  <c r="IA52" i="7"/>
  <c r="IB52" i="7" s="1"/>
  <c r="IC52" i="7" s="1"/>
  <c r="IA24" i="7"/>
  <c r="IB24" i="7" s="1"/>
  <c r="IC24" i="7" s="1"/>
  <c r="IA9" i="7"/>
  <c r="IA12" i="7"/>
  <c r="IB12" i="7" s="1"/>
  <c r="IC12" i="7" s="1"/>
  <c r="IA38" i="7"/>
  <c r="IB38" i="7" s="1"/>
  <c r="IC38" i="7" s="1"/>
  <c r="IA35" i="7"/>
  <c r="IB35" i="7" s="1"/>
  <c r="IC35" i="7" s="1"/>
  <c r="HT37" i="7"/>
  <c r="HU37" i="7" s="1"/>
  <c r="HV37" i="7" s="1"/>
  <c r="HT43" i="7"/>
  <c r="HU43" i="7" s="1"/>
  <c r="HV43" i="7" s="1"/>
  <c r="HT47" i="7"/>
  <c r="HU47" i="7" s="1"/>
  <c r="HV47" i="7" s="1"/>
  <c r="HT12" i="7"/>
  <c r="HU12" i="7" s="1"/>
  <c r="HV12" i="7" s="1"/>
  <c r="HT60" i="7"/>
  <c r="HU60" i="7" s="1"/>
  <c r="HV60" i="7" s="1"/>
  <c r="HT19" i="7"/>
  <c r="HU19" i="7" s="1"/>
  <c r="HV19" i="7" s="1"/>
  <c r="HT31" i="7"/>
  <c r="HU31" i="7" s="1"/>
  <c r="HV31" i="7" s="1"/>
  <c r="HT55" i="7"/>
  <c r="HU55" i="7" s="1"/>
  <c r="HV55" i="7" s="1"/>
  <c r="HT22" i="7"/>
  <c r="HU22" i="7" s="1"/>
  <c r="HV22" i="7" s="1"/>
  <c r="HT45" i="7"/>
  <c r="HU45" i="7" s="1"/>
  <c r="HV45" i="7" s="1"/>
  <c r="HT48" i="7"/>
  <c r="HU48" i="7" s="1"/>
  <c r="HV48" i="7" s="1"/>
  <c r="HT23" i="7"/>
  <c r="HU23" i="7" s="1"/>
  <c r="HV23" i="7" s="1"/>
  <c r="HT24" i="7"/>
  <c r="HU24" i="7" s="1"/>
  <c r="HV24" i="7" s="1"/>
  <c r="HT52" i="7"/>
  <c r="HU52" i="7" s="1"/>
  <c r="HV52" i="7" s="1"/>
  <c r="HT27" i="7"/>
  <c r="HU27" i="7" s="1"/>
  <c r="HV27" i="7" s="1"/>
  <c r="HT54" i="7"/>
  <c r="HU54" i="7" s="1"/>
  <c r="HV54" i="7" s="1"/>
  <c r="HT35" i="7"/>
  <c r="HU35" i="7" s="1"/>
  <c r="HV35" i="7" s="1"/>
  <c r="HT61" i="7"/>
  <c r="HU61" i="7" s="1"/>
  <c r="HV61" i="7" s="1"/>
  <c r="HT42" i="7"/>
  <c r="HU42" i="7" s="1"/>
  <c r="HV42" i="7" s="1"/>
  <c r="HT51" i="7"/>
  <c r="HU51" i="7" s="1"/>
  <c r="HV51" i="7" s="1"/>
  <c r="HT38" i="7"/>
  <c r="HU38" i="7" s="1"/>
  <c r="HV38" i="7" s="1"/>
  <c r="HT7" i="7"/>
  <c r="HU7" i="7" s="1"/>
  <c r="HV7" i="7" s="1"/>
  <c r="HT36" i="7"/>
  <c r="HU36" i="7" s="1"/>
  <c r="HV36" i="7" s="1"/>
  <c r="HM61" i="7"/>
  <c r="HN61" i="7" s="1"/>
  <c r="HO61" i="7" s="1"/>
  <c r="HM27" i="7"/>
  <c r="HN27" i="7" s="1"/>
  <c r="HO27" i="7" s="1"/>
  <c r="HM47" i="7"/>
  <c r="HN47" i="7" s="1"/>
  <c r="HO47" i="7" s="1"/>
  <c r="HM37" i="7"/>
  <c r="HN37" i="7" s="1"/>
  <c r="HO37" i="7" s="1"/>
  <c r="HM38" i="7"/>
  <c r="HN38" i="7" s="1"/>
  <c r="HO38" i="7" s="1"/>
  <c r="HM42" i="7"/>
  <c r="HN42" i="7" s="1"/>
  <c r="HO42" i="7" s="1"/>
  <c r="HM18" i="7"/>
  <c r="HN18" i="7" s="1"/>
  <c r="HO18" i="7" s="1"/>
  <c r="HM44" i="7"/>
  <c r="HM48" i="7"/>
  <c r="HM60" i="7"/>
  <c r="HM28" i="7"/>
  <c r="HM54" i="7"/>
  <c r="HM62" i="7"/>
  <c r="HM10" i="7"/>
  <c r="HM24" i="7"/>
  <c r="HM22" i="7"/>
  <c r="HN22" i="7" s="1"/>
  <c r="HO22" i="7" s="1"/>
  <c r="HM9" i="7"/>
  <c r="HN9" i="7" s="1"/>
  <c r="HO9" i="7" s="1"/>
  <c r="HM29" i="7"/>
  <c r="HN29" i="7" s="1"/>
  <c r="HO29" i="7" s="1"/>
  <c r="HM49" i="7"/>
  <c r="HN49" i="7" s="1"/>
  <c r="HO49" i="7" s="1"/>
  <c r="HM45" i="7"/>
  <c r="HN45" i="7" s="1"/>
  <c r="HO45" i="7" s="1"/>
  <c r="HM52" i="7"/>
  <c r="HN52" i="7" s="1"/>
  <c r="HO52" i="7" s="1"/>
  <c r="HM55" i="7"/>
  <c r="HN55" i="7" s="1"/>
  <c r="HO55" i="7" s="1"/>
  <c r="HM21" i="7"/>
  <c r="HN21" i="7" s="1"/>
  <c r="HO21" i="7" s="1"/>
  <c r="HM8" i="7"/>
  <c r="HN8" i="7" s="1"/>
  <c r="HO8" i="7" s="1"/>
  <c r="HM36" i="7"/>
  <c r="HN36" i="7" s="1"/>
  <c r="HO36" i="7" s="1"/>
  <c r="HM31" i="7"/>
  <c r="HN31" i="7" s="1"/>
  <c r="HO31" i="7" s="1"/>
  <c r="HM51" i="7"/>
  <c r="HN51" i="7" s="1"/>
  <c r="HO51" i="7" s="1"/>
  <c r="HM12" i="7"/>
  <c r="HN12" i="7" s="1"/>
  <c r="HO12" i="7" s="1"/>
  <c r="HM26" i="7"/>
  <c r="HN26" i="7" s="1"/>
  <c r="HO26" i="7" s="1"/>
  <c r="HF7" i="7"/>
  <c r="HG7" i="7" s="1"/>
  <c r="HH7" i="7" s="1"/>
  <c r="HF61" i="7"/>
  <c r="HG61" i="7" s="1"/>
  <c r="HH61" i="7" s="1"/>
  <c r="HF43" i="7"/>
  <c r="HG43" i="7" s="1"/>
  <c r="HH43" i="7" s="1"/>
  <c r="HF12" i="7"/>
  <c r="HG12" i="7" s="1"/>
  <c r="HH12" i="7" s="1"/>
  <c r="HF24" i="7"/>
  <c r="HG24" i="7" s="1"/>
  <c r="HH24" i="7" s="1"/>
  <c r="HF38" i="7"/>
  <c r="HG38" i="7" s="1"/>
  <c r="HH38" i="7" s="1"/>
  <c r="HF60" i="7"/>
  <c r="HG60" i="7" s="1"/>
  <c r="HH60" i="7" s="1"/>
  <c r="HF9" i="7"/>
  <c r="HG9" i="7" s="1"/>
  <c r="HH9" i="7" s="1"/>
  <c r="HF51" i="7"/>
  <c r="HF45" i="7"/>
  <c r="HF19" i="7"/>
  <c r="HG19" i="7" s="1"/>
  <c r="HH19" i="7" s="1"/>
  <c r="HF48" i="7"/>
  <c r="HG48" i="7" s="1"/>
  <c r="HH48" i="7" s="1"/>
  <c r="HF10" i="7"/>
  <c r="HG10" i="7" s="1"/>
  <c r="HH10" i="7" s="1"/>
  <c r="HF22" i="7"/>
  <c r="HG22" i="7" s="1"/>
  <c r="HH22" i="7" s="1"/>
  <c r="HF35" i="7"/>
  <c r="HG35" i="7" s="1"/>
  <c r="HH35" i="7" s="1"/>
  <c r="HF27" i="7"/>
  <c r="HG27" i="7" s="1"/>
  <c r="HH27" i="7" s="1"/>
  <c r="HF26" i="7"/>
  <c r="HG26" i="7" s="1"/>
  <c r="HH26" i="7" s="1"/>
  <c r="HF36" i="7"/>
  <c r="HG36" i="7" s="1"/>
  <c r="HH36" i="7" s="1"/>
  <c r="HF53" i="7"/>
  <c r="HG53" i="7" s="1"/>
  <c r="HH53" i="7" s="1"/>
  <c r="HF37" i="7"/>
  <c r="HG37" i="7" s="1"/>
  <c r="HH37" i="7" s="1"/>
  <c r="HF11" i="7"/>
  <c r="HG11" i="7" s="1"/>
  <c r="HH11" i="7" s="1"/>
  <c r="HF55" i="7"/>
  <c r="HF49" i="7"/>
  <c r="HG49" i="7" s="1"/>
  <c r="HH49" i="7" s="1"/>
  <c r="HF23" i="7"/>
  <c r="HG23" i="7" s="1"/>
  <c r="HH23" i="7" s="1"/>
  <c r="HF62" i="7"/>
  <c r="HG62" i="7" s="1"/>
  <c r="HH62" i="7" s="1"/>
  <c r="HF52" i="7"/>
  <c r="HG52" i="7" s="1"/>
  <c r="HH52" i="7" s="1"/>
  <c r="GY51" i="7"/>
  <c r="GZ51" i="7" s="1"/>
  <c r="HA51" i="7" s="1"/>
  <c r="GY36" i="7"/>
  <c r="GZ36" i="7" s="1"/>
  <c r="HA36" i="7" s="1"/>
  <c r="GY53" i="7"/>
  <c r="GZ53" i="7" s="1"/>
  <c r="HA53" i="7" s="1"/>
  <c r="GY49" i="7"/>
  <c r="GZ49" i="7" s="1"/>
  <c r="HA49" i="7" s="1"/>
  <c r="GY23" i="7"/>
  <c r="GZ23" i="7" s="1"/>
  <c r="HA23" i="7" s="1"/>
  <c r="GY12" i="7"/>
  <c r="GZ12" i="7" s="1"/>
  <c r="HA12" i="7" s="1"/>
  <c r="GY34" i="7"/>
  <c r="GZ34" i="7" s="1"/>
  <c r="HA34" i="7" s="1"/>
  <c r="GY44" i="7"/>
  <c r="GZ44" i="7" s="1"/>
  <c r="HA44" i="7" s="1"/>
  <c r="GY48" i="7"/>
  <c r="GZ48" i="7" s="1"/>
  <c r="HA48" i="7" s="1"/>
  <c r="GY26" i="7"/>
  <c r="GZ26" i="7" s="1"/>
  <c r="HA26" i="7" s="1"/>
  <c r="GY42" i="7"/>
  <c r="GY54" i="7"/>
  <c r="GZ54" i="7" s="1"/>
  <c r="HA54" i="7" s="1"/>
  <c r="GY55" i="7"/>
  <c r="GZ55" i="7" s="1"/>
  <c r="HA55" i="7" s="1"/>
  <c r="GY29" i="7"/>
  <c r="GZ29" i="7" s="1"/>
  <c r="HA29" i="7" s="1"/>
  <c r="GY43" i="7"/>
  <c r="GZ43" i="7" s="1"/>
  <c r="HA43" i="7" s="1"/>
  <c r="GY9" i="7"/>
  <c r="GZ9" i="7" s="1"/>
  <c r="HA9" i="7" s="1"/>
  <c r="GY19" i="7"/>
  <c r="GZ19" i="7" s="1"/>
  <c r="HA19" i="7" s="1"/>
  <c r="GY21" i="7"/>
  <c r="GZ21" i="7" s="1"/>
  <c r="HA21" i="7" s="1"/>
  <c r="GY52" i="7"/>
  <c r="GZ52" i="7" s="1"/>
  <c r="HA52" i="7" s="1"/>
  <c r="GY11" i="7"/>
  <c r="GZ11" i="7" s="1"/>
  <c r="HA11" i="7" s="1"/>
  <c r="GY22" i="7"/>
  <c r="GZ22" i="7" s="1"/>
  <c r="HA22" i="7" s="1"/>
  <c r="GY47" i="7"/>
  <c r="GZ47" i="7" s="1"/>
  <c r="HA47" i="7" s="1"/>
  <c r="GY37" i="7"/>
  <c r="GZ37" i="7" s="1"/>
  <c r="HA37" i="7" s="1"/>
  <c r="GY31" i="7"/>
  <c r="GY10" i="7"/>
  <c r="GZ10" i="7" s="1"/>
  <c r="HA10" i="7" s="1"/>
  <c r="GY61" i="7"/>
  <c r="GZ61" i="7" s="1"/>
  <c r="HA61" i="7" s="1"/>
  <c r="GY45" i="7"/>
  <c r="GZ45" i="7" s="1"/>
  <c r="HA45" i="7" s="1"/>
  <c r="GY60" i="7"/>
  <c r="GZ60" i="7" s="1"/>
  <c r="HA60" i="7" s="1"/>
  <c r="GY35" i="7"/>
  <c r="GZ35" i="7" s="1"/>
  <c r="HA35" i="7" s="1"/>
  <c r="GY62" i="7"/>
  <c r="GZ62" i="7" s="1"/>
  <c r="HA62" i="7" s="1"/>
  <c r="GY24" i="7"/>
  <c r="GZ24" i="7" s="1"/>
  <c r="HA24" i="7" s="1"/>
  <c r="GY27" i="7"/>
  <c r="GZ27" i="7" s="1"/>
  <c r="HA27" i="7" s="1"/>
  <c r="GY38" i="7"/>
  <c r="GZ38" i="7" s="1"/>
  <c r="HA38" i="7" s="1"/>
  <c r="GY28" i="7"/>
  <c r="GZ28" i="7" s="1"/>
  <c r="HA28" i="7" s="1"/>
  <c r="GY8" i="7"/>
  <c r="GZ8" i="7" s="1"/>
  <c r="HA8" i="7" s="1"/>
  <c r="GY7" i="7"/>
  <c r="GR18" i="7"/>
  <c r="GS18" i="7" s="1"/>
  <c r="GT18" i="7" s="1"/>
  <c r="GR54" i="7"/>
  <c r="GR38" i="7"/>
  <c r="GR48" i="7"/>
  <c r="GR28" i="7"/>
  <c r="GR36" i="7"/>
  <c r="GR12" i="7"/>
  <c r="GR34" i="7"/>
  <c r="GR24" i="7"/>
  <c r="GR42" i="7"/>
  <c r="GR50" i="7"/>
  <c r="GR44" i="7"/>
  <c r="GR27" i="7"/>
  <c r="GS27" i="7" s="1"/>
  <c r="GT27" i="7" s="1"/>
  <c r="GR47" i="7"/>
  <c r="GS47" i="7" s="1"/>
  <c r="GT47" i="7" s="1"/>
  <c r="GR9" i="7"/>
  <c r="GS9" i="7" s="1"/>
  <c r="GT9" i="7" s="1"/>
  <c r="GR26" i="7"/>
  <c r="GS26" i="7" s="1"/>
  <c r="GT26" i="7" s="1"/>
  <c r="GR29" i="7"/>
  <c r="GS29" i="7" s="1"/>
  <c r="GT29" i="7" s="1"/>
  <c r="GR49" i="7"/>
  <c r="GS49" i="7" s="1"/>
  <c r="GT49" i="7" s="1"/>
  <c r="GR21" i="7"/>
  <c r="GS21" i="7" s="1"/>
  <c r="GT21" i="7" s="1"/>
  <c r="GR37" i="7"/>
  <c r="GS37" i="7" s="1"/>
  <c r="GT37" i="7" s="1"/>
  <c r="GR55" i="7"/>
  <c r="GS55" i="7" s="1"/>
  <c r="GT55" i="7" s="1"/>
  <c r="GK40" i="7"/>
  <c r="GL40" i="7" s="1"/>
  <c r="GM40" i="7" s="1"/>
  <c r="GK19" i="7"/>
  <c r="GL19" i="7" s="1"/>
  <c r="GM19" i="7" s="1"/>
  <c r="GK12" i="7"/>
  <c r="GL12" i="7" s="1"/>
  <c r="GM12" i="7" s="1"/>
  <c r="GK28" i="7"/>
  <c r="GL28" i="7" s="1"/>
  <c r="GM28" i="7" s="1"/>
  <c r="GK51" i="7"/>
  <c r="GL51" i="7" s="1"/>
  <c r="GM51" i="7" s="1"/>
  <c r="GK36" i="7"/>
  <c r="GL36" i="7" s="1"/>
  <c r="GM36" i="7" s="1"/>
  <c r="GK45" i="7"/>
  <c r="GL45" i="7" s="1"/>
  <c r="GM45" i="7" s="1"/>
  <c r="GK44" i="7"/>
  <c r="GL44" i="7" s="1"/>
  <c r="GM44" i="7" s="1"/>
  <c r="GK55" i="7"/>
  <c r="GL55" i="7" s="1"/>
  <c r="GM55" i="7" s="1"/>
  <c r="GK29" i="7"/>
  <c r="GL29" i="7" s="1"/>
  <c r="GM29" i="7" s="1"/>
  <c r="GK21" i="7"/>
  <c r="GL21" i="7" s="1"/>
  <c r="GM21" i="7" s="1"/>
  <c r="GK54" i="7"/>
  <c r="GL54" i="7" s="1"/>
  <c r="GM54" i="7" s="1"/>
  <c r="GK26" i="7"/>
  <c r="GL26" i="7" s="1"/>
  <c r="GM26" i="7" s="1"/>
  <c r="GK52" i="7"/>
  <c r="GL52" i="7" s="1"/>
  <c r="GM52" i="7" s="1"/>
  <c r="GK48" i="7"/>
  <c r="GL48" i="7" s="1"/>
  <c r="GM48" i="7" s="1"/>
  <c r="GK31" i="7"/>
  <c r="GL31" i="7" s="1"/>
  <c r="GM31" i="7" s="1"/>
  <c r="GK38" i="7"/>
  <c r="GL38" i="7" s="1"/>
  <c r="GM38" i="7" s="1"/>
  <c r="GK10" i="7"/>
  <c r="GL10" i="7" s="1"/>
  <c r="GM10" i="7" s="1"/>
  <c r="GK47" i="7"/>
  <c r="GL47" i="7" s="1"/>
  <c r="GM47" i="7" s="1"/>
  <c r="FW38" i="7"/>
  <c r="FW45" i="7"/>
  <c r="FW29" i="7"/>
  <c r="FW44" i="7"/>
  <c r="FW47" i="7"/>
  <c r="FW35" i="7"/>
  <c r="FW11" i="7"/>
  <c r="FW19" i="7"/>
  <c r="FW49" i="7"/>
  <c r="FW21" i="7"/>
  <c r="FW51" i="7"/>
  <c r="FW7" i="7"/>
  <c r="FW26" i="7"/>
  <c r="FW53" i="7"/>
  <c r="FW37" i="7"/>
  <c r="FW43" i="7"/>
  <c r="FW12" i="7"/>
  <c r="FW24" i="7"/>
  <c r="FW55" i="7"/>
  <c r="FW48" i="7"/>
  <c r="FW9" i="7"/>
  <c r="FW27" i="7"/>
  <c r="FW42" i="7"/>
  <c r="FP51" i="7"/>
  <c r="FQ51" i="7" s="1"/>
  <c r="FR51" i="7" s="1"/>
  <c r="FP33" i="7"/>
  <c r="FQ33" i="7" s="1"/>
  <c r="FR33" i="7" s="1"/>
  <c r="FP27" i="7"/>
  <c r="FQ27" i="7" s="1"/>
  <c r="FR27" i="7" s="1"/>
  <c r="FP43" i="7"/>
  <c r="FQ43" i="7" s="1"/>
  <c r="FR43" i="7" s="1"/>
  <c r="FP37" i="7"/>
  <c r="FQ37" i="7" s="1"/>
  <c r="FR37" i="7" s="1"/>
  <c r="FP53" i="7"/>
  <c r="FQ53" i="7" s="1"/>
  <c r="FR53" i="7" s="1"/>
  <c r="FP19" i="7"/>
  <c r="FQ19" i="7" s="1"/>
  <c r="FR19" i="7" s="1"/>
  <c r="FP9" i="7"/>
  <c r="FQ9" i="7" s="1"/>
  <c r="FR9" i="7" s="1"/>
  <c r="FP47" i="7"/>
  <c r="FP29" i="7"/>
  <c r="FP45" i="7"/>
  <c r="FQ45" i="7" s="1"/>
  <c r="FR45" i="7" s="1"/>
  <c r="FP38" i="7"/>
  <c r="FQ38" i="7" s="1"/>
  <c r="FR38" i="7" s="1"/>
  <c r="FP48" i="7"/>
  <c r="FP20" i="7"/>
  <c r="FP18" i="7"/>
  <c r="FP10" i="7"/>
  <c r="FP12" i="7"/>
  <c r="FP26" i="7"/>
  <c r="FP32" i="7"/>
  <c r="FP22" i="7"/>
  <c r="FP55" i="7"/>
  <c r="FP6" i="7"/>
  <c r="FP34" i="7"/>
  <c r="FP28" i="7"/>
  <c r="FP40" i="7"/>
  <c r="FP24" i="7"/>
  <c r="FP54" i="7"/>
  <c r="FP44" i="7"/>
  <c r="FP36" i="7"/>
  <c r="FP49" i="7"/>
  <c r="FQ49" i="7" s="1"/>
  <c r="FR49" i="7" s="1"/>
  <c r="FI27" i="7"/>
  <c r="FJ27" i="7" s="1"/>
  <c r="FK27" i="7" s="1"/>
  <c r="FI42" i="7"/>
  <c r="FJ42" i="7" s="1"/>
  <c r="FK42" i="7" s="1"/>
  <c r="FI38" i="7"/>
  <c r="FJ38" i="7" s="1"/>
  <c r="FK38" i="7" s="1"/>
  <c r="FI32" i="7"/>
  <c r="FI18" i="7"/>
  <c r="FI40" i="7"/>
  <c r="FI20" i="7"/>
  <c r="FI28" i="7"/>
  <c r="FI54" i="7"/>
  <c r="FI10" i="7"/>
  <c r="FI44" i="7"/>
  <c r="FI12" i="7"/>
  <c r="FI19" i="7"/>
  <c r="FI33" i="7"/>
  <c r="FI24" i="7"/>
  <c r="FI48" i="7"/>
  <c r="FI22" i="7"/>
  <c r="FI36" i="7"/>
  <c r="FI53" i="7"/>
  <c r="FJ53" i="7" s="1"/>
  <c r="FK53" i="7" s="1"/>
  <c r="FI26" i="7"/>
  <c r="FJ26" i="7" s="1"/>
  <c r="FK26" i="7" s="1"/>
  <c r="FI6" i="7"/>
  <c r="FI55" i="7"/>
  <c r="FJ55" i="7" s="1"/>
  <c r="FK55" i="7" s="1"/>
  <c r="FI25" i="7"/>
  <c r="FJ25" i="7" s="1"/>
  <c r="FK25" i="7" s="1"/>
  <c r="FI45" i="7"/>
  <c r="FJ45" i="7" s="1"/>
  <c r="FK45" i="7" s="1"/>
  <c r="FI34" i="7"/>
  <c r="FJ34" i="7" s="1"/>
  <c r="FK34" i="7" s="1"/>
  <c r="FI49" i="7"/>
  <c r="FJ49" i="7" s="1"/>
  <c r="FK49" i="7" s="1"/>
  <c r="FI21" i="7"/>
  <c r="FJ21" i="7" s="1"/>
  <c r="FK21" i="7" s="1"/>
  <c r="FI17" i="7"/>
  <c r="FJ17" i="7" s="1"/>
  <c r="FK17" i="7" s="1"/>
  <c r="FI37" i="7"/>
  <c r="FJ37" i="7" s="1"/>
  <c r="FK37" i="7" s="1"/>
  <c r="FI51" i="7"/>
  <c r="FJ51" i="7" s="1"/>
  <c r="FK51" i="7" s="1"/>
  <c r="FI9" i="7"/>
  <c r="FI31" i="7"/>
  <c r="FJ31" i="7" s="1"/>
  <c r="FK31" i="7" s="1"/>
  <c r="FB11" i="7"/>
  <c r="FC11" i="7" s="1"/>
  <c r="FD11" i="7" s="1"/>
  <c r="FB38" i="7"/>
  <c r="FC38" i="7" s="1"/>
  <c r="FD38" i="7" s="1"/>
  <c r="FB20" i="7"/>
  <c r="FB32" i="7"/>
  <c r="FB24" i="7"/>
  <c r="FB48" i="7"/>
  <c r="FB18" i="7"/>
  <c r="FB6" i="7"/>
  <c r="FB28" i="7"/>
  <c r="FB44" i="7"/>
  <c r="FB22" i="7"/>
  <c r="FB40" i="7"/>
  <c r="FB26" i="7"/>
  <c r="FB12" i="7"/>
  <c r="FB34" i="7"/>
  <c r="FB36" i="7"/>
  <c r="FB42" i="7"/>
  <c r="FB54" i="7"/>
  <c r="FB10" i="7"/>
  <c r="FB19" i="7"/>
  <c r="FC19" i="7" s="1"/>
  <c r="FD19" i="7" s="1"/>
  <c r="FB33" i="7"/>
  <c r="FC33" i="7" s="1"/>
  <c r="FD33" i="7" s="1"/>
  <c r="FB49" i="7"/>
  <c r="FC49" i="7" s="1"/>
  <c r="FD49" i="7" s="1"/>
  <c r="EU44" i="7"/>
  <c r="EU9" i="7"/>
  <c r="EU53" i="7"/>
  <c r="EU12" i="7"/>
  <c r="EU17" i="7"/>
  <c r="EU21" i="7"/>
  <c r="EU27" i="7"/>
  <c r="EU32" i="7"/>
  <c r="EU29" i="7"/>
  <c r="EU33" i="7"/>
  <c r="EU6" i="7"/>
  <c r="EU11" i="7"/>
  <c r="EU45" i="7"/>
  <c r="EU20" i="7"/>
  <c r="EU47" i="7"/>
  <c r="EU55" i="7"/>
  <c r="EV55" i="7" s="1"/>
  <c r="EW55" i="7" s="1"/>
  <c r="EU24" i="7"/>
  <c r="EV24" i="7" s="1"/>
  <c r="EW24" i="7" s="1"/>
  <c r="EU10" i="7"/>
  <c r="EV10" i="7" s="1"/>
  <c r="EW10" i="7" s="1"/>
  <c r="EU25" i="7"/>
  <c r="EV25" i="7" s="1"/>
  <c r="EW25" i="7" s="1"/>
  <c r="EU54" i="7"/>
  <c r="EV54" i="7" s="1"/>
  <c r="EW54" i="7" s="1"/>
  <c r="EU43" i="7"/>
  <c r="EU22" i="7"/>
  <c r="EV22" i="7" s="1"/>
  <c r="EW22" i="7" s="1"/>
  <c r="EU34" i="7"/>
  <c r="EV34" i="7" s="1"/>
  <c r="EW34" i="7" s="1"/>
  <c r="EN49" i="7"/>
  <c r="EN20" i="7"/>
  <c r="EN9" i="7"/>
  <c r="EN17" i="7"/>
  <c r="EN28" i="7"/>
  <c r="EN53" i="7"/>
  <c r="EN24" i="7"/>
  <c r="EN19" i="7"/>
  <c r="EN21" i="7"/>
  <c r="EN34" i="7"/>
  <c r="EN36" i="7"/>
  <c r="EN31" i="7"/>
  <c r="EN10" i="7"/>
  <c r="EN26" i="7"/>
  <c r="EN27" i="7"/>
  <c r="EN37" i="7"/>
  <c r="EN25" i="7"/>
  <c r="EN44" i="7"/>
  <c r="EN11" i="7"/>
  <c r="EN22" i="7"/>
  <c r="EN40" i="7"/>
  <c r="EN54" i="7"/>
  <c r="EN55" i="7"/>
  <c r="EN12" i="7"/>
  <c r="EN48" i="7"/>
  <c r="EN47" i="7"/>
  <c r="EN43" i="7"/>
  <c r="EN32" i="7"/>
  <c r="EN6" i="7"/>
  <c r="EN29" i="7"/>
  <c r="EN45" i="7"/>
  <c r="EN33" i="7"/>
  <c r="EN42" i="7"/>
  <c r="EO42" i="7" s="1"/>
  <c r="EP42" i="7" s="1"/>
  <c r="EG51" i="7"/>
  <c r="EH51" i="7" s="1"/>
  <c r="EI51" i="7" s="1"/>
  <c r="EG34" i="7"/>
  <c r="EG43" i="7"/>
  <c r="EG12" i="7"/>
  <c r="EG27" i="7"/>
  <c r="EG9" i="7"/>
  <c r="EG54" i="7"/>
  <c r="EG20" i="7"/>
  <c r="EG31" i="7"/>
  <c r="EG47" i="7"/>
  <c r="EG25" i="7"/>
  <c r="EG55" i="7"/>
  <c r="EG33" i="7"/>
  <c r="EG28" i="7"/>
  <c r="EG19" i="7"/>
  <c r="EG38" i="7"/>
  <c r="EG36" i="7"/>
  <c r="EG22" i="7"/>
  <c r="EG49" i="7"/>
  <c r="EG44" i="7"/>
  <c r="EG48" i="7"/>
  <c r="EH48" i="7" s="1"/>
  <c r="EI48" i="7" s="1"/>
  <c r="EG21" i="7"/>
  <c r="EG26" i="7"/>
  <c r="EH26" i="7" s="1"/>
  <c r="EI26" i="7" s="1"/>
  <c r="EG45" i="7"/>
  <c r="EH45" i="7" s="1"/>
  <c r="EI45" i="7" s="1"/>
  <c r="EG53" i="7"/>
  <c r="EH53" i="7" s="1"/>
  <c r="EI53" i="7" s="1"/>
  <c r="EG32" i="7"/>
  <c r="EH32" i="7" s="1"/>
  <c r="EI32" i="7" s="1"/>
  <c r="EG6" i="7"/>
  <c r="EH6" i="7" s="1"/>
  <c r="EI6" i="7" s="1"/>
  <c r="EG17" i="7"/>
  <c r="DZ20" i="7"/>
  <c r="DZ53" i="7"/>
  <c r="DZ31" i="7"/>
  <c r="DZ22" i="7"/>
  <c r="DZ36" i="7"/>
  <c r="DZ6" i="7"/>
  <c r="DZ17" i="7"/>
  <c r="DZ11" i="7"/>
  <c r="DZ24" i="7"/>
  <c r="DZ55" i="7"/>
  <c r="DZ29" i="7"/>
  <c r="DZ48" i="7"/>
  <c r="DZ12" i="7"/>
  <c r="DZ34" i="7"/>
  <c r="DZ38" i="7"/>
  <c r="DZ9" i="7"/>
  <c r="DZ27" i="7"/>
  <c r="DZ44" i="7"/>
  <c r="DZ37" i="7"/>
  <c r="DZ47" i="7"/>
  <c r="DZ25" i="7"/>
  <c r="DZ49" i="7"/>
  <c r="DZ19" i="7"/>
  <c r="DZ28" i="7"/>
  <c r="DZ10" i="7"/>
  <c r="DZ42" i="7"/>
  <c r="DZ43" i="7"/>
  <c r="DZ33" i="7"/>
  <c r="DZ21" i="7"/>
  <c r="DZ32" i="7"/>
  <c r="EA32" i="7" s="1"/>
  <c r="EB32" i="7" s="1"/>
  <c r="DZ54" i="7"/>
  <c r="EA54" i="7" s="1"/>
  <c r="EB54" i="7" s="1"/>
  <c r="DZ26" i="7"/>
  <c r="EA26" i="7" s="1"/>
  <c r="EB26" i="7" s="1"/>
  <c r="DZ45" i="7"/>
  <c r="DS38" i="7"/>
  <c r="DS31" i="7"/>
  <c r="DT31" i="7" s="1"/>
  <c r="DU31" i="7" s="1"/>
  <c r="DT16" i="7"/>
  <c r="DW16" i="7" s="1"/>
  <c r="DS34" i="7"/>
  <c r="DS24" i="7"/>
  <c r="DS32" i="7"/>
  <c r="DS42" i="7"/>
  <c r="DS19" i="7"/>
  <c r="DS12" i="7"/>
  <c r="DS47" i="7"/>
  <c r="DS27" i="7"/>
  <c r="DS33" i="7"/>
  <c r="DS29" i="7"/>
  <c r="DS53" i="7"/>
  <c r="DS43" i="7"/>
  <c r="DS21" i="7"/>
  <c r="DS28" i="7"/>
  <c r="DS17" i="7"/>
  <c r="DS37" i="7"/>
  <c r="DS22" i="7"/>
  <c r="DS36" i="7"/>
  <c r="DS10" i="7"/>
  <c r="DS49" i="7"/>
  <c r="DS44" i="7"/>
  <c r="DS48" i="7"/>
  <c r="DS45" i="7"/>
  <c r="DS25" i="7"/>
  <c r="DS6" i="7"/>
  <c r="DS54" i="7"/>
  <c r="DS55" i="7"/>
  <c r="DS20" i="7"/>
  <c r="DT20" i="7" s="1"/>
  <c r="DU20" i="7" s="1"/>
  <c r="DS9" i="7"/>
  <c r="DL33" i="7"/>
  <c r="DM33" i="7" s="1"/>
  <c r="DN33" i="7" s="1"/>
  <c r="DL37" i="7"/>
  <c r="DM37" i="7" s="1"/>
  <c r="DN37" i="7" s="1"/>
  <c r="DL53" i="7"/>
  <c r="DM53" i="7" s="1"/>
  <c r="DN53" i="7" s="1"/>
  <c r="DL29" i="7"/>
  <c r="DM29" i="7" s="1"/>
  <c r="DN29" i="7" s="1"/>
  <c r="DL45" i="7"/>
  <c r="DM45" i="7" s="1"/>
  <c r="DN45" i="7" s="1"/>
  <c r="DL21" i="7"/>
  <c r="DM21" i="7" s="1"/>
  <c r="DN21" i="7" s="1"/>
  <c r="DL55" i="7"/>
  <c r="DM55" i="7" s="1"/>
  <c r="DN55" i="7" s="1"/>
  <c r="DL49" i="7"/>
  <c r="DM49" i="7" s="1"/>
  <c r="DN49" i="7" s="1"/>
  <c r="DL18" i="7"/>
  <c r="DM18" i="7" s="1"/>
  <c r="DN18" i="7" s="1"/>
  <c r="DL24" i="7"/>
  <c r="DL12" i="7"/>
  <c r="DL32" i="7"/>
  <c r="DL6" i="7"/>
  <c r="DL20" i="7"/>
  <c r="DL36" i="7"/>
  <c r="DL28" i="7"/>
  <c r="DL40" i="7"/>
  <c r="DL44" i="7"/>
  <c r="DL54" i="7"/>
  <c r="DL11" i="7"/>
  <c r="DL38" i="7"/>
  <c r="DL9" i="7"/>
  <c r="DL10" i="7"/>
  <c r="DL17" i="7"/>
  <c r="DL48" i="7"/>
  <c r="DL19" i="7"/>
  <c r="DL26" i="7"/>
  <c r="DL34" i="7"/>
  <c r="DL22" i="7"/>
  <c r="DL42" i="7"/>
  <c r="DL43" i="7"/>
  <c r="DM43" i="7" s="1"/>
  <c r="DN43" i="7" s="1"/>
  <c r="DL27" i="7"/>
  <c r="DM27" i="7" s="1"/>
  <c r="DN27" i="7" s="1"/>
  <c r="DL25" i="7"/>
  <c r="DM25" i="7" s="1"/>
  <c r="DN25" i="7" s="1"/>
  <c r="DL47" i="7"/>
  <c r="DM47" i="7" s="1"/>
  <c r="DN47" i="7" s="1"/>
  <c r="DE18" i="7"/>
  <c r="DF18" i="7" s="1"/>
  <c r="DG18" i="7" s="1"/>
  <c r="DE55" i="7"/>
  <c r="DE11" i="7"/>
  <c r="DE48" i="7"/>
  <c r="DE25" i="7"/>
  <c r="DE17" i="7"/>
  <c r="DE54" i="7"/>
  <c r="DE12" i="7"/>
  <c r="DE29" i="7"/>
  <c r="DE53" i="7"/>
  <c r="DE38" i="7"/>
  <c r="DE24" i="7"/>
  <c r="DE9" i="7"/>
  <c r="DE19" i="7"/>
  <c r="DE20" i="7"/>
  <c r="DE27" i="7"/>
  <c r="DE33" i="7"/>
  <c r="DE26" i="7"/>
  <c r="DE47" i="7"/>
  <c r="DE21" i="7"/>
  <c r="DE32" i="7"/>
  <c r="DE43" i="7"/>
  <c r="DE31" i="7"/>
  <c r="DE49" i="7"/>
  <c r="DE36" i="7"/>
  <c r="DE44" i="7"/>
  <c r="DE45" i="7"/>
  <c r="DE34" i="7"/>
  <c r="DF34" i="7" s="1"/>
  <c r="DG34" i="7" s="1"/>
  <c r="DE22" i="7"/>
  <c r="DE40" i="7"/>
  <c r="DE6" i="7"/>
  <c r="DF6" i="7" s="1"/>
  <c r="DG6" i="7" s="1"/>
  <c r="CX33" i="7"/>
  <c r="CY33" i="7" s="1"/>
  <c r="CZ33" i="7" s="1"/>
  <c r="CX53" i="7"/>
  <c r="CX62" i="7"/>
  <c r="CX56" i="7"/>
  <c r="CX28" i="7"/>
  <c r="CX37" i="7"/>
  <c r="CX25" i="7"/>
  <c r="CX9" i="7"/>
  <c r="CX38" i="7"/>
  <c r="CX19" i="7"/>
  <c r="CX12" i="7"/>
  <c r="CX48" i="7"/>
  <c r="CX54" i="7"/>
  <c r="CX50" i="7"/>
  <c r="CX34" i="7"/>
  <c r="CX49" i="7"/>
  <c r="CX24" i="7"/>
  <c r="CX29" i="7"/>
  <c r="CX15" i="7"/>
  <c r="CX11" i="7"/>
  <c r="CX30" i="7"/>
  <c r="CX44" i="7"/>
  <c r="CX55" i="7"/>
  <c r="CX23" i="7"/>
  <c r="CX36" i="7"/>
  <c r="CX16" i="7"/>
  <c r="CX26" i="7"/>
  <c r="CX5" i="7"/>
  <c r="CY5" i="7" s="1"/>
  <c r="CZ5" i="7" s="1"/>
  <c r="CX42" i="7"/>
  <c r="CX43" i="7"/>
  <c r="CX40" i="7"/>
  <c r="CX52" i="7"/>
  <c r="CX10" i="7"/>
  <c r="CX59" i="7"/>
  <c r="CX21" i="7"/>
  <c r="CY21" i="7" s="1"/>
  <c r="CZ21" i="7" s="1"/>
  <c r="CX51" i="7"/>
  <c r="CY51" i="7" s="1"/>
  <c r="CZ51" i="7" s="1"/>
  <c r="CX58" i="7"/>
  <c r="CY58" i="7" s="1"/>
  <c r="CZ58" i="7" s="1"/>
  <c r="CX27" i="7"/>
  <c r="CY27" i="7" s="1"/>
  <c r="CZ27" i="7" s="1"/>
  <c r="CX7" i="7"/>
  <c r="CY7" i="7" s="1"/>
  <c r="CZ7" i="7" s="1"/>
  <c r="CX45" i="7"/>
  <c r="CY45" i="7" s="1"/>
  <c r="CZ45" i="7" s="1"/>
  <c r="CQ53" i="7"/>
  <c r="CR53" i="7" s="1"/>
  <c r="CS53" i="7" s="1"/>
  <c r="CQ34" i="7"/>
  <c r="CQ16" i="7"/>
  <c r="CQ23" i="7"/>
  <c r="CQ22" i="7"/>
  <c r="CQ59" i="7"/>
  <c r="CQ26" i="7"/>
  <c r="CQ44" i="7"/>
  <c r="CQ43" i="7"/>
  <c r="CQ50" i="7"/>
  <c r="CQ37" i="7"/>
  <c r="CQ52" i="7"/>
  <c r="CQ51" i="7"/>
  <c r="CQ38" i="7"/>
  <c r="CQ42" i="7"/>
  <c r="CQ7" i="7"/>
  <c r="CQ9" i="7"/>
  <c r="CQ54" i="7"/>
  <c r="CQ21" i="7"/>
  <c r="CQ10" i="7"/>
  <c r="CQ15" i="7"/>
  <c r="CQ30" i="7"/>
  <c r="CQ55" i="7"/>
  <c r="CQ56" i="7"/>
  <c r="CQ62" i="7"/>
  <c r="CQ12" i="7"/>
  <c r="CQ28" i="7"/>
  <c r="CQ48" i="7"/>
  <c r="CQ49" i="7"/>
  <c r="CQ25" i="7"/>
  <c r="CQ27" i="7"/>
  <c r="CQ29" i="7"/>
  <c r="CQ36" i="7"/>
  <c r="CQ47" i="7"/>
  <c r="CQ19" i="7"/>
  <c r="CQ58" i="7"/>
  <c r="CR58" i="7" s="1"/>
  <c r="CS58" i="7" s="1"/>
  <c r="CQ45" i="7"/>
  <c r="CR45" i="7" s="1"/>
  <c r="CS45" i="7" s="1"/>
  <c r="CQ5" i="7"/>
  <c r="CR5" i="7" s="1"/>
  <c r="CS5" i="7" s="1"/>
  <c r="CK53" i="7"/>
  <c r="CL53" i="7" s="1"/>
  <c r="CK50" i="7"/>
  <c r="CL50" i="7" s="1"/>
  <c r="CK58" i="7"/>
  <c r="CL58" i="7" s="1"/>
  <c r="CK30" i="7"/>
  <c r="CL30" i="7" s="1"/>
  <c r="CK26" i="7"/>
  <c r="CL26" i="7" s="1"/>
  <c r="CK42" i="7"/>
  <c r="CL42" i="7" s="1"/>
  <c r="CK54" i="7"/>
  <c r="CL54" i="7" s="1"/>
  <c r="CK37" i="7"/>
  <c r="CL37" i="7" s="1"/>
  <c r="CK38" i="7"/>
  <c r="CL38" i="7" s="1"/>
  <c r="CK21" i="7"/>
  <c r="CL21" i="7" s="1"/>
  <c r="CK34" i="7"/>
  <c r="CL34" i="7" s="1"/>
  <c r="CC49" i="7"/>
  <c r="CC40" i="7"/>
  <c r="CD40" i="7" s="1"/>
  <c r="CE40" i="7" s="1"/>
  <c r="CC11" i="7"/>
  <c r="CC18" i="7"/>
  <c r="CD18" i="7" s="1"/>
  <c r="CE18" i="7" s="1"/>
  <c r="CC24" i="7"/>
  <c r="CC34" i="7"/>
  <c r="CC30" i="7"/>
  <c r="CC42" i="7"/>
  <c r="CC44" i="7"/>
  <c r="CC55" i="7"/>
  <c r="CC22" i="7"/>
  <c r="CC9" i="7"/>
  <c r="CC27" i="7"/>
  <c r="CC28" i="7"/>
  <c r="CC7" i="7"/>
  <c r="CC29" i="7"/>
  <c r="CC12" i="7"/>
  <c r="CC25" i="7"/>
  <c r="CC54" i="7"/>
  <c r="CC10" i="7"/>
  <c r="CC38" i="7"/>
  <c r="CC23" i="7"/>
  <c r="CC59" i="7"/>
  <c r="CC15" i="7"/>
  <c r="CC56" i="7"/>
  <c r="CC62" i="7"/>
  <c r="CC36" i="7"/>
  <c r="CC52" i="7"/>
  <c r="CC43" i="7"/>
  <c r="CC47" i="7"/>
  <c r="CC19" i="7"/>
  <c r="CC16" i="7"/>
  <c r="CD16" i="7" s="1"/>
  <c r="CE16" i="7" s="1"/>
  <c r="CC21" i="7"/>
  <c r="CD21" i="7" s="1"/>
  <c r="CE21" i="7" s="1"/>
  <c r="CC5" i="7"/>
  <c r="CD5" i="7" s="1"/>
  <c r="CE5" i="7" s="1"/>
  <c r="BW44" i="7"/>
  <c r="BX44" i="7" s="1"/>
  <c r="BW26" i="7"/>
  <c r="BX26" i="7" s="1"/>
  <c r="BO16" i="7"/>
  <c r="BP16" i="7" s="1"/>
  <c r="BQ16" i="7" s="1"/>
  <c r="BO10" i="7"/>
  <c r="BP10" i="7" s="1"/>
  <c r="BQ10" i="7" s="1"/>
  <c r="BO45" i="7"/>
  <c r="BP45" i="7" s="1"/>
  <c r="BQ45" i="7" s="1"/>
  <c r="BO15" i="7"/>
  <c r="BO54" i="7"/>
  <c r="BO49" i="7"/>
  <c r="BO28" i="7"/>
  <c r="BO12" i="7"/>
  <c r="BO62" i="7"/>
  <c r="BO38" i="7"/>
  <c r="BO11" i="7"/>
  <c r="BO19" i="7"/>
  <c r="BO55" i="7"/>
  <c r="BO22" i="7"/>
  <c r="BO27" i="7"/>
  <c r="BO36" i="7"/>
  <c r="BO30" i="7"/>
  <c r="BO47" i="7"/>
  <c r="BO9" i="7"/>
  <c r="BO5" i="7"/>
  <c r="BP5" i="7" s="1"/>
  <c r="BQ5" i="7" s="1"/>
  <c r="BO52" i="7"/>
  <c r="BO44" i="7"/>
  <c r="BO37" i="7"/>
  <c r="BO59" i="7"/>
  <c r="BO56" i="7"/>
  <c r="BO25" i="7"/>
  <c r="BO43" i="7"/>
  <c r="BO7" i="7"/>
  <c r="BO42" i="7"/>
  <c r="BP42" i="7" s="1"/>
  <c r="BQ42" i="7" s="1"/>
  <c r="BO40" i="7"/>
  <c r="BP40" i="7" s="1"/>
  <c r="BQ40" i="7" s="1"/>
  <c r="BO23" i="7"/>
  <c r="BO48" i="7"/>
  <c r="BP48" i="7" s="1"/>
  <c r="BQ48" i="7" s="1"/>
  <c r="BO31" i="7"/>
  <c r="BP31" i="7" s="1"/>
  <c r="BQ31" i="7" s="1"/>
  <c r="BO18" i="7"/>
  <c r="BP18" i="7" s="1"/>
  <c r="BQ18" i="7" s="1"/>
  <c r="BO50" i="7"/>
  <c r="BO53" i="7"/>
  <c r="BP53" i="7" s="1"/>
  <c r="BQ53" i="7" s="1"/>
  <c r="BO34" i="7"/>
  <c r="BP34" i="7" s="1"/>
  <c r="BQ34" i="7" s="1"/>
  <c r="BH21" i="7"/>
  <c r="BI21" i="7" s="1"/>
  <c r="BJ21" i="7" s="1"/>
  <c r="BH58" i="7"/>
  <c r="BI58" i="7" s="1"/>
  <c r="BJ58" i="7" s="1"/>
  <c r="BH40" i="7"/>
  <c r="BI40" i="7" s="1"/>
  <c r="BJ40" i="7" s="1"/>
  <c r="BH34" i="7"/>
  <c r="BI34" i="7" s="1"/>
  <c r="BJ34" i="7" s="1"/>
  <c r="BH56" i="7"/>
  <c r="BI56" i="7" s="1"/>
  <c r="BJ56" i="7" s="1"/>
  <c r="BH37" i="7"/>
  <c r="BI37" i="7" s="1"/>
  <c r="BJ37" i="7" s="1"/>
  <c r="BH16" i="7"/>
  <c r="BH29" i="7"/>
  <c r="BI29" i="7" s="1"/>
  <c r="BJ29" i="7" s="1"/>
  <c r="BH48" i="7"/>
  <c r="BH55" i="7"/>
  <c r="BH11" i="7"/>
  <c r="BH5" i="7"/>
  <c r="BI5" i="7" s="1"/>
  <c r="BJ5" i="7" s="1"/>
  <c r="BH52" i="7"/>
  <c r="BH30" i="7"/>
  <c r="BH25" i="7"/>
  <c r="BH19" i="7"/>
  <c r="BH49" i="7"/>
  <c r="BH12" i="7"/>
  <c r="BH22" i="7"/>
  <c r="BH28" i="7"/>
  <c r="BH9" i="7"/>
  <c r="BH54" i="7"/>
  <c r="BH10" i="7"/>
  <c r="BH7" i="7"/>
  <c r="BH36" i="7"/>
  <c r="BH15" i="7"/>
  <c r="BH43" i="7"/>
  <c r="BH27" i="7"/>
  <c r="BH59" i="7"/>
  <c r="BH23" i="7"/>
  <c r="BH38" i="7"/>
  <c r="BH62" i="7"/>
  <c r="BH47" i="7"/>
  <c r="BH44" i="7"/>
  <c r="BH24" i="7"/>
  <c r="BI24" i="7" s="1"/>
  <c r="BJ24" i="7" s="1"/>
  <c r="BH53" i="7"/>
  <c r="BI53" i="7" s="1"/>
  <c r="BJ53" i="7" s="1"/>
  <c r="BH50" i="7"/>
  <c r="BI50" i="7" s="1"/>
  <c r="BJ50" i="7" s="1"/>
  <c r="BA22" i="7"/>
  <c r="BA15" i="7"/>
  <c r="BA19" i="7"/>
  <c r="BA49" i="7"/>
  <c r="BA23" i="7"/>
  <c r="BA10" i="7"/>
  <c r="BA43" i="7"/>
  <c r="BA52" i="7"/>
  <c r="BA59" i="7"/>
  <c r="BA30" i="7"/>
  <c r="BA51" i="7"/>
  <c r="BA12" i="7"/>
  <c r="BA36" i="7"/>
  <c r="BA56" i="7"/>
  <c r="BA11" i="7"/>
  <c r="BA37" i="7"/>
  <c r="BA28" i="7"/>
  <c r="BA47" i="7"/>
  <c r="BA55" i="7"/>
  <c r="BA9" i="7"/>
  <c r="BA54" i="7"/>
  <c r="BA62" i="7"/>
  <c r="BA44" i="7"/>
  <c r="BA5" i="7"/>
  <c r="BA29" i="7"/>
  <c r="BB29" i="7" s="1"/>
  <c r="BC29" i="7" s="1"/>
  <c r="BA53" i="7"/>
  <c r="BB53" i="7" s="1"/>
  <c r="BC53" i="7" s="1"/>
  <c r="BA40" i="7"/>
  <c r="BB40" i="7" s="1"/>
  <c r="BC40" i="7" s="1"/>
  <c r="BB20" i="7"/>
  <c r="BE20" i="7" s="1"/>
  <c r="BA58" i="7"/>
  <c r="BB58" i="7" s="1"/>
  <c r="BC58" i="7" s="1"/>
  <c r="BA24" i="7"/>
  <c r="BA7" i="7"/>
  <c r="BB7" i="7" s="1"/>
  <c r="BC7" i="7" s="1"/>
  <c r="BA48" i="7"/>
  <c r="BA27" i="7"/>
  <c r="AT12" i="7"/>
  <c r="AU12" i="7" s="1"/>
  <c r="AV12" i="7" s="1"/>
  <c r="AU37" i="7"/>
  <c r="AV37" i="7" s="1"/>
  <c r="AT11" i="7"/>
  <c r="AT42" i="7"/>
  <c r="AU42" i="7" s="1"/>
  <c r="AV42" i="7" s="1"/>
  <c r="AT31" i="7"/>
  <c r="AU31" i="7" s="1"/>
  <c r="AV31" i="7" s="1"/>
  <c r="AT40" i="7"/>
  <c r="AT44" i="7"/>
  <c r="AT58" i="7"/>
  <c r="AT43" i="7"/>
  <c r="AT5" i="7"/>
  <c r="AT55" i="7"/>
  <c r="AT52" i="7"/>
  <c r="AT49" i="7"/>
  <c r="AT17" i="7"/>
  <c r="AT28" i="7"/>
  <c r="AT21" i="7"/>
  <c r="AT27" i="7"/>
  <c r="AT29" i="7"/>
  <c r="AT51" i="7"/>
  <c r="AT53" i="7"/>
  <c r="AT36" i="7"/>
  <c r="AT14" i="7"/>
  <c r="AT9" i="7"/>
  <c r="AT26" i="7"/>
  <c r="AT34" i="7"/>
  <c r="AT38" i="7"/>
  <c r="AT47" i="7"/>
  <c r="AT48" i="7"/>
  <c r="AU48" i="7" s="1"/>
  <c r="AV48" i="7" s="1"/>
  <c r="AM24" i="7"/>
  <c r="AM58" i="7"/>
  <c r="AM12" i="7"/>
  <c r="AM9" i="7"/>
  <c r="AM36" i="7"/>
  <c r="AM40" i="7"/>
  <c r="AM29" i="7"/>
  <c r="AM5" i="7"/>
  <c r="AN5" i="7" s="1"/>
  <c r="AO5" i="7" s="1"/>
  <c r="AM52" i="7"/>
  <c r="AM38" i="7"/>
  <c r="AM28" i="7"/>
  <c r="AM14" i="7"/>
  <c r="AM50" i="7"/>
  <c r="AM44" i="7"/>
  <c r="AM51" i="7"/>
  <c r="AM54" i="7"/>
  <c r="AM48" i="7"/>
  <c r="AM34" i="7"/>
  <c r="AM55" i="7"/>
  <c r="AM42" i="7"/>
  <c r="AM26" i="7"/>
  <c r="AM47" i="7"/>
  <c r="AM17" i="7"/>
  <c r="AM11" i="7"/>
  <c r="AM53" i="7"/>
  <c r="AM37" i="7"/>
  <c r="AM43" i="7"/>
  <c r="AM21" i="7"/>
  <c r="AM49" i="7"/>
  <c r="AM19" i="7"/>
  <c r="AM27" i="7"/>
  <c r="JX18" i="7"/>
  <c r="JY18" i="7" s="1"/>
  <c r="JZ18" i="7" s="1"/>
  <c r="JQ31" i="7"/>
  <c r="JR31" i="7" s="1"/>
  <c r="JS31" i="7" s="1"/>
  <c r="IP56" i="7"/>
  <c r="IS56" i="7" s="1"/>
  <c r="IH31" i="7"/>
  <c r="II31" i="7" s="1"/>
  <c r="IJ31" i="7" s="1"/>
  <c r="IH33" i="7"/>
  <c r="IA18" i="7"/>
  <c r="IB18" i="7" s="1"/>
  <c r="IC18" i="7" s="1"/>
  <c r="IA33" i="7"/>
  <c r="IB33" i="7" s="1"/>
  <c r="IC33" i="7" s="1"/>
  <c r="HN58" i="7"/>
  <c r="HQ58" i="7" s="1"/>
  <c r="HN32" i="7"/>
  <c r="HQ32" i="7" s="1"/>
  <c r="HN50" i="7"/>
  <c r="HQ50" i="7" s="1"/>
  <c r="HN16" i="7"/>
  <c r="HQ16" i="7" s="1"/>
  <c r="HF33" i="7"/>
  <c r="HG33" i="7" s="1"/>
  <c r="HH33" i="7" s="1"/>
  <c r="GY18" i="7"/>
  <c r="GZ18" i="7" s="1"/>
  <c r="HA18" i="7" s="1"/>
  <c r="GR33" i="7"/>
  <c r="GS33" i="7" s="1"/>
  <c r="GT33" i="7" s="1"/>
  <c r="GR31" i="7"/>
  <c r="GS31" i="7" s="1"/>
  <c r="GT31" i="7" s="1"/>
  <c r="GS14" i="7"/>
  <c r="GV14" i="7" s="1"/>
  <c r="GS46" i="7"/>
  <c r="GV46" i="7" s="1"/>
  <c r="GK33" i="7"/>
  <c r="GL33" i="7" s="1"/>
  <c r="GM33" i="7" s="1"/>
  <c r="FW18" i="7"/>
  <c r="FW31" i="7"/>
  <c r="FW33" i="7"/>
  <c r="FX16" i="7"/>
  <c r="GA16" i="7" s="1"/>
  <c r="FX15" i="7"/>
  <c r="GA15" i="7" s="1"/>
  <c r="FX6" i="7"/>
  <c r="FX46" i="7"/>
  <c r="GA46" i="7" s="1"/>
  <c r="FX10" i="7"/>
  <c r="FY10" i="7" s="1"/>
  <c r="FX58" i="7"/>
  <c r="GA58" i="7" s="1"/>
  <c r="FX22" i="7"/>
  <c r="GA22" i="7" s="1"/>
  <c r="FX14" i="7"/>
  <c r="GA14" i="7" s="1"/>
  <c r="FX28" i="7"/>
  <c r="FY28" i="7" s="1"/>
  <c r="FQ60" i="7"/>
  <c r="FT60" i="7" s="1"/>
  <c r="FJ39" i="7"/>
  <c r="FM39" i="7" s="1"/>
  <c r="FJ13" i="7"/>
  <c r="FM13" i="7" s="1"/>
  <c r="FJ41" i="7"/>
  <c r="FM41" i="7" s="1"/>
  <c r="FJ35" i="7"/>
  <c r="FM35" i="7" s="1"/>
  <c r="FJ23" i="7"/>
  <c r="FM23" i="7" s="1"/>
  <c r="FJ50" i="7"/>
  <c r="FM50" i="7" s="1"/>
  <c r="FJ30" i="7"/>
  <c r="FM30" i="7" s="1"/>
  <c r="FJ59" i="7"/>
  <c r="FM59" i="7" s="1"/>
  <c r="FJ15" i="7"/>
  <c r="FM15" i="7" s="1"/>
  <c r="FJ57" i="7"/>
  <c r="FM57" i="7" s="1"/>
  <c r="FB51" i="7"/>
  <c r="FC51" i="7" s="1"/>
  <c r="FD51" i="7" s="1"/>
  <c r="EU51" i="7"/>
  <c r="EU38" i="7"/>
  <c r="EV16" i="7"/>
  <c r="EY16" i="7" s="1"/>
  <c r="EV61" i="7"/>
  <c r="EY61" i="7" s="1"/>
  <c r="EV30" i="7"/>
  <c r="EY30" i="7" s="1"/>
  <c r="EV18" i="7"/>
  <c r="EW18" i="7" s="1"/>
  <c r="EV58" i="7"/>
  <c r="EY58" i="7" s="1"/>
  <c r="EV28" i="7"/>
  <c r="EW28" i="7" s="1"/>
  <c r="EV40" i="7"/>
  <c r="EW40" i="7" s="1"/>
  <c r="EV52" i="7"/>
  <c r="EY52" i="7" s="1"/>
  <c r="EV60" i="7"/>
  <c r="EY60" i="7" s="1"/>
  <c r="EV31" i="7"/>
  <c r="EW31" i="7" s="1"/>
  <c r="EV46" i="7"/>
  <c r="EY46" i="7" s="1"/>
  <c r="EN38" i="7"/>
  <c r="EN18" i="7"/>
  <c r="EN51" i="7"/>
  <c r="EG18" i="7"/>
  <c r="EH18" i="7" s="1"/>
  <c r="EI18" i="7" s="1"/>
  <c r="EH57" i="7"/>
  <c r="EK57" i="7" s="1"/>
  <c r="EH24" i="7"/>
  <c r="EI24" i="7" s="1"/>
  <c r="EH60" i="7"/>
  <c r="EK60" i="7" s="1"/>
  <c r="EH50" i="7"/>
  <c r="EK50" i="7" s="1"/>
  <c r="EH13" i="7"/>
  <c r="EK13" i="7" s="1"/>
  <c r="EH61" i="7"/>
  <c r="EK61" i="7" s="1"/>
  <c r="EH52" i="7"/>
  <c r="EK52" i="7" s="1"/>
  <c r="EH8" i="7"/>
  <c r="EH16" i="7"/>
  <c r="EK16" i="7" s="1"/>
  <c r="EH5" i="7"/>
  <c r="EH58" i="7"/>
  <c r="EK58" i="7" s="1"/>
  <c r="DZ18" i="7"/>
  <c r="DZ51" i="7"/>
  <c r="EA16" i="7"/>
  <c r="ED16" i="7" s="1"/>
  <c r="DS51" i="7"/>
  <c r="DS18" i="7"/>
  <c r="DT58" i="7"/>
  <c r="DW58" i="7" s="1"/>
  <c r="DT56" i="7"/>
  <c r="DW56" i="7" s="1"/>
  <c r="DT30" i="7"/>
  <c r="DW30" i="7" s="1"/>
  <c r="DL51" i="7"/>
  <c r="DM51" i="7" s="1"/>
  <c r="DN51" i="7" s="1"/>
  <c r="DM62" i="7"/>
  <c r="DP62" i="7" s="1"/>
  <c r="DF52" i="7"/>
  <c r="DI52" i="7" s="1"/>
  <c r="DF16" i="7"/>
  <c r="DI16" i="7" s="1"/>
  <c r="DF58" i="7"/>
  <c r="DI58" i="7" s="1"/>
  <c r="DF8" i="7"/>
  <c r="DF28" i="7"/>
  <c r="DG28" i="7" s="1"/>
  <c r="DF23" i="7"/>
  <c r="DI23" i="7" s="1"/>
  <c r="DF46" i="7"/>
  <c r="DI46" i="7" s="1"/>
  <c r="CX18" i="7"/>
  <c r="CX31" i="7"/>
  <c r="CY35" i="7"/>
  <c r="DB35" i="7" s="1"/>
  <c r="CY41" i="7"/>
  <c r="DB41" i="7" s="1"/>
  <c r="CQ31" i="7"/>
  <c r="CQ33" i="7"/>
  <c r="CR32" i="7"/>
  <c r="CU32" i="7" s="1"/>
  <c r="CR13" i="7"/>
  <c r="CU13" i="7" s="1"/>
  <c r="CR57" i="7"/>
  <c r="CU57" i="7" s="1"/>
  <c r="CK45" i="7"/>
  <c r="CL45" i="7" s="1"/>
  <c r="CK29" i="7"/>
  <c r="CL29" i="7" s="1"/>
  <c r="CK8" i="7"/>
  <c r="CK32" i="7"/>
  <c r="CN32" i="7" s="1"/>
  <c r="CK40" i="7"/>
  <c r="CL40" i="7" s="1"/>
  <c r="CK48" i="7"/>
  <c r="CL48" i="7" s="1"/>
  <c r="CK16" i="7"/>
  <c r="CL16" i="7" s="1"/>
  <c r="CK24" i="7"/>
  <c r="CL24" i="7" s="1"/>
  <c r="CK56" i="7"/>
  <c r="CL56" i="7" s="1"/>
  <c r="CC51" i="7"/>
  <c r="CC33" i="7"/>
  <c r="CC31" i="7"/>
  <c r="CD45" i="7"/>
  <c r="CE45" i="7" s="1"/>
  <c r="CD13" i="7"/>
  <c r="CG13" i="7" s="1"/>
  <c r="CD32" i="7"/>
  <c r="CG32" i="7" s="1"/>
  <c r="BW37" i="7"/>
  <c r="BX37" i="7" s="1"/>
  <c r="BW40" i="7"/>
  <c r="BX40" i="7" s="1"/>
  <c r="BW34" i="7"/>
  <c r="BX34" i="7" s="1"/>
  <c r="BW13" i="7"/>
  <c r="BZ13" i="7" s="1"/>
  <c r="BW43" i="7"/>
  <c r="BX43" i="7" s="1"/>
  <c r="BW8" i="7"/>
  <c r="BW25" i="7"/>
  <c r="BX25" i="7" s="1"/>
  <c r="BW55" i="7"/>
  <c r="BX55" i="7" s="1"/>
  <c r="BW31" i="7"/>
  <c r="BX31" i="7" s="1"/>
  <c r="BW19" i="7"/>
  <c r="BX19" i="7" s="1"/>
  <c r="BW52" i="7"/>
  <c r="BX52" i="7" s="1"/>
  <c r="BW49" i="7"/>
  <c r="BX49" i="7" s="1"/>
  <c r="BW28" i="7"/>
  <c r="BX28" i="7" s="1"/>
  <c r="BW7" i="7"/>
  <c r="BX7" i="7" s="1"/>
  <c r="BW58" i="7"/>
  <c r="BX58" i="7" s="1"/>
  <c r="BW22" i="7"/>
  <c r="BX22" i="7" s="1"/>
  <c r="BO33" i="7"/>
  <c r="BO51" i="7"/>
  <c r="BP58" i="7"/>
  <c r="BQ58" i="7" s="1"/>
  <c r="BP32" i="7"/>
  <c r="BS32" i="7" s="1"/>
  <c r="BP13" i="7"/>
  <c r="BS13" i="7" s="1"/>
  <c r="BP8" i="7"/>
  <c r="BP6" i="7"/>
  <c r="BP61" i="7"/>
  <c r="BS61" i="7" s="1"/>
  <c r="BH51" i="7"/>
  <c r="BH31" i="7"/>
  <c r="BH18" i="7"/>
  <c r="BI18" i="7" s="1"/>
  <c r="BJ18" i="7" s="1"/>
  <c r="BH33" i="7"/>
  <c r="BI32" i="7"/>
  <c r="BL32" i="7" s="1"/>
  <c r="BI45" i="7"/>
  <c r="BJ45" i="7" s="1"/>
  <c r="BI61" i="7"/>
  <c r="BL61" i="7" s="1"/>
  <c r="BI13" i="7"/>
  <c r="BL13" i="7" s="1"/>
  <c r="BI26" i="7"/>
  <c r="BJ26" i="7" s="1"/>
  <c r="BI42" i="7"/>
  <c r="BJ42" i="7" s="1"/>
  <c r="BA31" i="7"/>
  <c r="BA33" i="7"/>
  <c r="BB16" i="7"/>
  <c r="BC16" i="7" s="1"/>
  <c r="BB32" i="7"/>
  <c r="BE32" i="7" s="1"/>
  <c r="BB61" i="7"/>
  <c r="BE61" i="7" s="1"/>
  <c r="BB13" i="7"/>
  <c r="BE13" i="7" s="1"/>
  <c r="AT33" i="7"/>
  <c r="AU30" i="7"/>
  <c r="AU60" i="7"/>
  <c r="AX60" i="7" s="1"/>
  <c r="AU57" i="7"/>
  <c r="AX57" i="7" s="1"/>
  <c r="AU56" i="7"/>
  <c r="AX56" i="7" s="1"/>
  <c r="AM18" i="7"/>
  <c r="AM33" i="7"/>
  <c r="AM31" i="7"/>
  <c r="AN16" i="7"/>
  <c r="AQ16" i="7" s="1"/>
  <c r="JY26" i="7"/>
  <c r="JZ26" i="7" s="1"/>
  <c r="JY19" i="7"/>
  <c r="JZ19" i="7" s="1"/>
  <c r="JY43" i="7"/>
  <c r="JZ43" i="7" s="1"/>
  <c r="JY57" i="7"/>
  <c r="JZ57" i="7" s="1"/>
  <c r="JY20" i="7"/>
  <c r="KB20" i="7" s="1"/>
  <c r="JY16" i="7"/>
  <c r="KB16" i="7" s="1"/>
  <c r="JY52" i="7"/>
  <c r="KB52" i="7" s="1"/>
  <c r="JY14" i="7"/>
  <c r="KB14" i="7" s="1"/>
  <c r="JY21" i="7"/>
  <c r="JZ21" i="7" s="1"/>
  <c r="JY31" i="7"/>
  <c r="JZ31" i="7" s="1"/>
  <c r="JY45" i="7"/>
  <c r="JZ45" i="7" s="1"/>
  <c r="JY9" i="7"/>
  <c r="JZ9" i="7" s="1"/>
  <c r="JY35" i="7"/>
  <c r="KB35" i="7" s="1"/>
  <c r="JY59" i="7"/>
  <c r="KB59" i="7" s="1"/>
  <c r="JY23" i="7"/>
  <c r="KB23" i="7" s="1"/>
  <c r="JY38" i="7"/>
  <c r="JZ38" i="7" s="1"/>
  <c r="JY30" i="7"/>
  <c r="KB30" i="7" s="1"/>
  <c r="JY32" i="7"/>
  <c r="KB32" i="7" s="1"/>
  <c r="JY47" i="7"/>
  <c r="JZ47" i="7" s="1"/>
  <c r="JY11" i="7"/>
  <c r="JZ11" i="7" s="1"/>
  <c r="JY60" i="7"/>
  <c r="KB60" i="7" s="1"/>
  <c r="JY61" i="7"/>
  <c r="KB61" i="7" s="1"/>
  <c r="JY62" i="7"/>
  <c r="KB62" i="7" s="1"/>
  <c r="JY10" i="7"/>
  <c r="KB10" i="7" s="1"/>
  <c r="JY15" i="7"/>
  <c r="KB15" i="7" s="1"/>
  <c r="JY41" i="7"/>
  <c r="KB41" i="7" s="1"/>
  <c r="JY33" i="7"/>
  <c r="JZ33" i="7" s="1"/>
  <c r="JY40" i="7"/>
  <c r="KB40" i="7" s="1"/>
  <c r="JY56" i="7"/>
  <c r="KB56" i="7" s="1"/>
  <c r="JY53" i="7"/>
  <c r="JZ53" i="7" s="1"/>
  <c r="JY17" i="7"/>
  <c r="KB17" i="7" s="1"/>
  <c r="JY29" i="7"/>
  <c r="JZ29" i="7" s="1"/>
  <c r="JY50" i="7"/>
  <c r="KB50" i="7" s="1"/>
  <c r="JY58" i="7"/>
  <c r="KB58" i="7" s="1"/>
  <c r="JR35" i="7"/>
  <c r="JU35" i="7" s="1"/>
  <c r="JR56" i="7"/>
  <c r="JU56" i="7" s="1"/>
  <c r="JR40" i="7"/>
  <c r="JU40" i="7" s="1"/>
  <c r="JR10" i="7"/>
  <c r="JU10" i="7" s="1"/>
  <c r="JR60" i="7"/>
  <c r="JU60" i="7" s="1"/>
  <c r="JR58" i="7"/>
  <c r="JU58" i="7" s="1"/>
  <c r="JR41" i="7"/>
  <c r="JU41" i="7" s="1"/>
  <c r="JR15" i="7"/>
  <c r="JU15" i="7" s="1"/>
  <c r="JR47" i="7"/>
  <c r="JS47" i="7" s="1"/>
  <c r="JR16" i="7"/>
  <c r="JU16" i="7" s="1"/>
  <c r="JR23" i="7"/>
  <c r="JU23" i="7" s="1"/>
  <c r="JR17" i="7"/>
  <c r="JU17" i="7" s="1"/>
  <c r="JR30" i="7"/>
  <c r="JU30" i="7" s="1"/>
  <c r="JR25" i="7"/>
  <c r="JS25" i="7" s="1"/>
  <c r="JR59" i="7"/>
  <c r="JU59" i="7" s="1"/>
  <c r="JR27" i="7"/>
  <c r="JS27" i="7" s="1"/>
  <c r="JR52" i="7"/>
  <c r="JU52" i="7" s="1"/>
  <c r="JR62" i="7"/>
  <c r="JU62" i="7" s="1"/>
  <c r="JR14" i="7"/>
  <c r="JU14" i="7" s="1"/>
  <c r="JR37" i="7"/>
  <c r="JS37" i="7" s="1"/>
  <c r="JR33" i="7"/>
  <c r="JS33" i="7" s="1"/>
  <c r="JR50" i="7"/>
  <c r="JU50" i="7" s="1"/>
  <c r="JR32" i="7"/>
  <c r="JU32" i="7" s="1"/>
  <c r="JR61" i="7"/>
  <c r="JU61" i="7" s="1"/>
  <c r="JR7" i="7"/>
  <c r="JR18" i="7"/>
  <c r="JS18" i="7" s="1"/>
  <c r="JR20" i="7"/>
  <c r="JU20" i="7" s="1"/>
  <c r="JK22" i="7"/>
  <c r="JL22" i="7" s="1"/>
  <c r="JK58" i="7"/>
  <c r="JN58" i="7" s="1"/>
  <c r="JK29" i="7"/>
  <c r="JL29" i="7" s="1"/>
  <c r="JK17" i="7"/>
  <c r="JN17" i="7" s="1"/>
  <c r="JK60" i="7"/>
  <c r="JN60" i="7" s="1"/>
  <c r="JK16" i="7"/>
  <c r="JN16" i="7" s="1"/>
  <c r="JK40" i="7"/>
  <c r="JN40" i="7" s="1"/>
  <c r="JK52" i="7"/>
  <c r="JN52" i="7" s="1"/>
  <c r="JK30" i="7"/>
  <c r="JN30" i="7" s="1"/>
  <c r="JK59" i="7"/>
  <c r="JN59" i="7" s="1"/>
  <c r="JK61" i="7"/>
  <c r="JN61" i="7" s="1"/>
  <c r="JK56" i="7"/>
  <c r="JN56" i="7" s="1"/>
  <c r="JK62" i="7"/>
  <c r="JN62" i="7" s="1"/>
  <c r="JK35" i="7"/>
  <c r="JN35" i="7" s="1"/>
  <c r="JK49" i="7"/>
  <c r="JL49" i="7" s="1"/>
  <c r="JK23" i="7"/>
  <c r="JN23" i="7" s="1"/>
  <c r="JK18" i="7"/>
  <c r="JL18" i="7" s="1"/>
  <c r="JK20" i="7"/>
  <c r="JN20" i="7" s="1"/>
  <c r="JK14" i="7"/>
  <c r="JN14" i="7" s="1"/>
  <c r="JK25" i="7"/>
  <c r="JL25" i="7" s="1"/>
  <c r="JK50" i="7"/>
  <c r="JN50" i="7" s="1"/>
  <c r="JK10" i="7"/>
  <c r="JN10" i="7" s="1"/>
  <c r="JK41" i="7"/>
  <c r="JN41" i="7" s="1"/>
  <c r="JK15" i="7"/>
  <c r="JN15" i="7" s="1"/>
  <c r="JK32" i="7"/>
  <c r="JN32" i="7" s="1"/>
  <c r="JD32" i="7"/>
  <c r="JG32" i="7" s="1"/>
  <c r="JD16" i="7"/>
  <c r="JG16" i="7" s="1"/>
  <c r="JD30" i="7"/>
  <c r="JG30" i="7" s="1"/>
  <c r="JD50" i="7"/>
  <c r="JG50" i="7" s="1"/>
  <c r="JD52" i="7"/>
  <c r="JG52" i="7" s="1"/>
  <c r="JD45" i="7"/>
  <c r="JE45" i="7" s="1"/>
  <c r="JD22" i="7"/>
  <c r="JE22" i="7" s="1"/>
  <c r="JD49" i="7"/>
  <c r="JE49" i="7" s="1"/>
  <c r="JD10" i="7"/>
  <c r="JG10" i="7" s="1"/>
  <c r="JD17" i="7"/>
  <c r="JG17" i="7" s="1"/>
  <c r="JD61" i="7"/>
  <c r="JG61" i="7" s="1"/>
  <c r="JD59" i="7"/>
  <c r="JG59" i="7" s="1"/>
  <c r="JD55" i="7"/>
  <c r="JE55" i="7" s="1"/>
  <c r="JD23" i="7"/>
  <c r="JG23" i="7" s="1"/>
  <c r="JD21" i="7"/>
  <c r="JE21" i="7" s="1"/>
  <c r="JD12" i="7"/>
  <c r="JE12" i="7" s="1"/>
  <c r="JD40" i="7"/>
  <c r="JG40" i="7" s="1"/>
  <c r="JD14" i="7"/>
  <c r="JG14" i="7" s="1"/>
  <c r="JD27" i="7"/>
  <c r="JE27" i="7" s="1"/>
  <c r="JD56" i="7"/>
  <c r="JG56" i="7" s="1"/>
  <c r="JD20" i="7"/>
  <c r="JG20" i="7" s="1"/>
  <c r="JD60" i="7"/>
  <c r="JG60" i="7" s="1"/>
  <c r="JD31" i="7"/>
  <c r="JE31" i="7" s="1"/>
  <c r="JD57" i="7"/>
  <c r="JE57" i="7" s="1"/>
  <c r="JD62" i="7"/>
  <c r="JG62" i="7" s="1"/>
  <c r="JD58" i="7"/>
  <c r="JG58" i="7" s="1"/>
  <c r="JD35" i="7"/>
  <c r="JG35" i="7" s="1"/>
  <c r="JD15" i="7"/>
  <c r="JG15" i="7" s="1"/>
  <c r="JD41" i="7"/>
  <c r="JG41" i="7" s="1"/>
  <c r="IW61" i="7"/>
  <c r="IZ61" i="7" s="1"/>
  <c r="IW15" i="7"/>
  <c r="IZ15" i="7" s="1"/>
  <c r="IW35" i="7"/>
  <c r="IZ35" i="7" s="1"/>
  <c r="IW59" i="7"/>
  <c r="IZ59" i="7" s="1"/>
  <c r="IW41" i="7"/>
  <c r="IZ41" i="7" s="1"/>
  <c r="IW7" i="7"/>
  <c r="IW17" i="7"/>
  <c r="IZ17" i="7" s="1"/>
  <c r="IW23" i="7"/>
  <c r="IZ23" i="7" s="1"/>
  <c r="IP61" i="7"/>
  <c r="IS61" i="7" s="1"/>
  <c r="IP27" i="7"/>
  <c r="IQ27" i="7" s="1"/>
  <c r="IP23" i="7"/>
  <c r="IS23" i="7" s="1"/>
  <c r="IP14" i="7"/>
  <c r="IS14" i="7" s="1"/>
  <c r="IP13" i="7"/>
  <c r="IS13" i="7" s="1"/>
  <c r="IP59" i="7"/>
  <c r="IS59" i="7" s="1"/>
  <c r="IP46" i="7"/>
  <c r="IS46" i="7" s="1"/>
  <c r="IP25" i="7"/>
  <c r="IS25" i="7" s="1"/>
  <c r="IP9" i="7"/>
  <c r="IQ9" i="7" s="1"/>
  <c r="IP39" i="7"/>
  <c r="IS39" i="7" s="1"/>
  <c r="IP57" i="7"/>
  <c r="IS57" i="7" s="1"/>
  <c r="IP41" i="7"/>
  <c r="IS41" i="7" s="1"/>
  <c r="IP15" i="7"/>
  <c r="IS15" i="7" s="1"/>
  <c r="IP30" i="7"/>
  <c r="IS30" i="7" s="1"/>
  <c r="II23" i="7"/>
  <c r="IL23" i="7" s="1"/>
  <c r="II13" i="7"/>
  <c r="IL13" i="7" s="1"/>
  <c r="II39" i="7"/>
  <c r="IL39" i="7" s="1"/>
  <c r="II25" i="7"/>
  <c r="IL25" i="7" s="1"/>
  <c r="II41" i="7"/>
  <c r="IL41" i="7" s="1"/>
  <c r="II15" i="7"/>
  <c r="IL15" i="7" s="1"/>
  <c r="II57" i="7"/>
  <c r="IL57" i="7" s="1"/>
  <c r="II29" i="7"/>
  <c r="IJ29" i="7" s="1"/>
  <c r="II61" i="7"/>
  <c r="IL61" i="7" s="1"/>
  <c r="II59" i="7"/>
  <c r="IL59" i="7" s="1"/>
  <c r="II35" i="7"/>
  <c r="IJ35" i="7" s="1"/>
  <c r="IB14" i="7"/>
  <c r="IE14" i="7" s="1"/>
  <c r="IB61" i="7"/>
  <c r="IE61" i="7" s="1"/>
  <c r="IB28" i="7"/>
  <c r="IC28" i="7" s="1"/>
  <c r="IB23" i="7"/>
  <c r="IE23" i="7" s="1"/>
  <c r="IB56" i="7"/>
  <c r="IE56" i="7" s="1"/>
  <c r="IB20" i="7"/>
  <c r="IE20" i="7" s="1"/>
  <c r="IB60" i="7"/>
  <c r="IE60" i="7" s="1"/>
  <c r="IB37" i="7"/>
  <c r="IC37" i="7" s="1"/>
  <c r="IB47" i="7"/>
  <c r="IC47" i="7" s="1"/>
  <c r="IB25" i="7"/>
  <c r="IE25" i="7" s="1"/>
  <c r="IB16" i="7"/>
  <c r="IE16" i="7" s="1"/>
  <c r="IB62" i="7"/>
  <c r="IE62" i="7" s="1"/>
  <c r="IB40" i="7"/>
  <c r="IE40" i="7" s="1"/>
  <c r="IB39" i="7"/>
  <c r="IE39" i="7" s="1"/>
  <c r="IB13" i="7"/>
  <c r="IE13" i="7" s="1"/>
  <c r="IB41" i="7"/>
  <c r="IE41" i="7" s="1"/>
  <c r="IB57" i="7"/>
  <c r="IE57" i="7" s="1"/>
  <c r="IB32" i="7"/>
  <c r="IE32" i="7" s="1"/>
  <c r="IB8" i="7"/>
  <c r="IB46" i="7"/>
  <c r="IE46" i="7" s="1"/>
  <c r="IB15" i="7"/>
  <c r="IE15" i="7" s="1"/>
  <c r="IB31" i="7"/>
  <c r="IC31" i="7" s="1"/>
  <c r="IB30" i="7"/>
  <c r="IE30" i="7" s="1"/>
  <c r="IB58" i="7"/>
  <c r="IE58" i="7" s="1"/>
  <c r="IB59" i="7"/>
  <c r="IE59" i="7" s="1"/>
  <c r="IB19" i="7"/>
  <c r="IC19" i="7" s="1"/>
  <c r="HU57" i="7"/>
  <c r="HX57" i="7" s="1"/>
  <c r="HU41" i="7"/>
  <c r="HX41" i="7" s="1"/>
  <c r="HU16" i="7"/>
  <c r="HX16" i="7" s="1"/>
  <c r="HU62" i="7"/>
  <c r="HV62" i="7" s="1"/>
  <c r="HU21" i="7"/>
  <c r="HV21" i="7" s="1"/>
  <c r="HU32" i="7"/>
  <c r="HX32" i="7" s="1"/>
  <c r="HU30" i="7"/>
  <c r="HX30" i="7" s="1"/>
  <c r="HU17" i="7"/>
  <c r="HX17" i="7" s="1"/>
  <c r="HU56" i="7"/>
  <c r="HX56" i="7" s="1"/>
  <c r="HU29" i="7"/>
  <c r="HV29" i="7" s="1"/>
  <c r="HU49" i="7"/>
  <c r="HV49" i="7" s="1"/>
  <c r="HU20" i="7"/>
  <c r="HX20" i="7" s="1"/>
  <c r="HU18" i="7"/>
  <c r="HV18" i="7" s="1"/>
  <c r="HU14" i="7"/>
  <c r="HX14" i="7" s="1"/>
  <c r="HU40" i="7"/>
  <c r="HX40" i="7" s="1"/>
  <c r="HU50" i="7"/>
  <c r="HX50" i="7" s="1"/>
  <c r="HU11" i="7"/>
  <c r="HV11" i="7" s="1"/>
  <c r="HU58" i="7"/>
  <c r="HX58" i="7" s="1"/>
  <c r="HU33" i="7"/>
  <c r="HV33" i="7" s="1"/>
  <c r="HU25" i="7"/>
  <c r="HX25" i="7" s="1"/>
  <c r="HU59" i="7"/>
  <c r="HX59" i="7" s="1"/>
  <c r="HU13" i="7"/>
  <c r="HX13" i="7" s="1"/>
  <c r="HU9" i="7"/>
  <c r="HV9" i="7" s="1"/>
  <c r="HU46" i="7"/>
  <c r="HX46" i="7" s="1"/>
  <c r="HU15" i="7"/>
  <c r="HX15" i="7" s="1"/>
  <c r="HU39" i="7"/>
  <c r="HX39" i="7" s="1"/>
  <c r="HN19" i="7"/>
  <c r="HO19" i="7" s="1"/>
  <c r="HN15" i="7"/>
  <c r="HQ15" i="7" s="1"/>
  <c r="HN25" i="7"/>
  <c r="HQ25" i="7" s="1"/>
  <c r="HN40" i="7"/>
  <c r="HQ40" i="7" s="1"/>
  <c r="HN39" i="7"/>
  <c r="HQ39" i="7" s="1"/>
  <c r="HN13" i="7"/>
  <c r="HQ13" i="7" s="1"/>
  <c r="HN41" i="7"/>
  <c r="HQ41" i="7" s="1"/>
  <c r="HN57" i="7"/>
  <c r="HQ57" i="7" s="1"/>
  <c r="HN33" i="7"/>
  <c r="HO33" i="7" s="1"/>
  <c r="HN59" i="7"/>
  <c r="HQ59" i="7" s="1"/>
  <c r="HN17" i="7"/>
  <c r="HQ17" i="7" s="1"/>
  <c r="HN7" i="7"/>
  <c r="HO7" i="7" s="1"/>
  <c r="HN53" i="7"/>
  <c r="HO53" i="7" s="1"/>
  <c r="HN11" i="7"/>
  <c r="HO11" i="7" s="1"/>
  <c r="HG32" i="7"/>
  <c r="HJ32" i="7" s="1"/>
  <c r="HG44" i="7"/>
  <c r="HH44" i="7" s="1"/>
  <c r="HG15" i="7"/>
  <c r="HJ15" i="7" s="1"/>
  <c r="HG57" i="7"/>
  <c r="HJ57" i="7" s="1"/>
  <c r="HG29" i="7"/>
  <c r="HH29" i="7" s="1"/>
  <c r="HG17" i="7"/>
  <c r="HJ17" i="7" s="1"/>
  <c r="HG40" i="7"/>
  <c r="HJ40" i="7" s="1"/>
  <c r="HG59" i="7"/>
  <c r="HJ59" i="7" s="1"/>
  <c r="HG18" i="7"/>
  <c r="HH18" i="7" s="1"/>
  <c r="HG58" i="7"/>
  <c r="HJ58" i="7" s="1"/>
  <c r="HG14" i="7"/>
  <c r="HJ14" i="7" s="1"/>
  <c r="HG20" i="7"/>
  <c r="HJ20" i="7" s="1"/>
  <c r="HG56" i="7"/>
  <c r="HJ56" i="7" s="1"/>
  <c r="HG30" i="7"/>
  <c r="HJ30" i="7" s="1"/>
  <c r="HG46" i="7"/>
  <c r="HJ46" i="7" s="1"/>
  <c r="HG25" i="7"/>
  <c r="HJ25" i="7" s="1"/>
  <c r="HG16" i="7"/>
  <c r="HJ16" i="7" s="1"/>
  <c r="HG39" i="7"/>
  <c r="HJ39" i="7" s="1"/>
  <c r="HG13" i="7"/>
  <c r="HJ13" i="7" s="1"/>
  <c r="HG50" i="7"/>
  <c r="HJ50" i="7" s="1"/>
  <c r="HG41" i="7"/>
  <c r="HJ41" i="7" s="1"/>
  <c r="GZ40" i="7"/>
  <c r="HC40" i="7" s="1"/>
  <c r="GZ17" i="7"/>
  <c r="HC17" i="7" s="1"/>
  <c r="GZ46" i="7"/>
  <c r="HC46" i="7" s="1"/>
  <c r="GZ57" i="7"/>
  <c r="HC57" i="7" s="1"/>
  <c r="GZ33" i="7"/>
  <c r="HA33" i="7" s="1"/>
  <c r="GZ58" i="7"/>
  <c r="HC58" i="7" s="1"/>
  <c r="GZ16" i="7"/>
  <c r="HC16" i="7" s="1"/>
  <c r="GZ14" i="7"/>
  <c r="HC14" i="7" s="1"/>
  <c r="GZ25" i="7"/>
  <c r="HC25" i="7" s="1"/>
  <c r="GZ59" i="7"/>
  <c r="HC59" i="7" s="1"/>
  <c r="GZ39" i="7"/>
  <c r="HC39" i="7" s="1"/>
  <c r="GZ30" i="7"/>
  <c r="HC30" i="7" s="1"/>
  <c r="GZ32" i="7"/>
  <c r="HC32" i="7" s="1"/>
  <c r="GZ20" i="7"/>
  <c r="HC20" i="7" s="1"/>
  <c r="GZ56" i="7"/>
  <c r="HC56" i="7" s="1"/>
  <c r="GZ13" i="7"/>
  <c r="HC13" i="7" s="1"/>
  <c r="GZ50" i="7"/>
  <c r="HC50" i="7" s="1"/>
  <c r="GZ41" i="7"/>
  <c r="HC41" i="7" s="1"/>
  <c r="GZ15" i="7"/>
  <c r="HC15" i="7" s="1"/>
  <c r="GS19" i="7"/>
  <c r="GV19" i="7" s="1"/>
  <c r="GS15" i="7"/>
  <c r="GV15" i="7" s="1"/>
  <c r="GS35" i="7"/>
  <c r="GV35" i="7" s="1"/>
  <c r="GS61" i="7"/>
  <c r="GV61" i="7" s="1"/>
  <c r="GS23" i="7"/>
  <c r="GV23" i="7" s="1"/>
  <c r="GS39" i="7"/>
  <c r="GV39" i="7" s="1"/>
  <c r="GS11" i="7"/>
  <c r="GT11" i="7" s="1"/>
  <c r="GS53" i="7"/>
  <c r="GT53" i="7" s="1"/>
  <c r="GS17" i="7"/>
  <c r="GV17" i="7" s="1"/>
  <c r="GS13" i="7"/>
  <c r="GV13" i="7" s="1"/>
  <c r="GS57" i="7"/>
  <c r="GV57" i="7" s="1"/>
  <c r="GS45" i="7"/>
  <c r="GT45" i="7" s="1"/>
  <c r="GS59" i="7"/>
  <c r="GV59" i="7" s="1"/>
  <c r="GS25" i="7"/>
  <c r="GV25" i="7" s="1"/>
  <c r="GL39" i="7"/>
  <c r="GO39" i="7" s="1"/>
  <c r="GL61" i="7"/>
  <c r="GO61" i="7" s="1"/>
  <c r="GL20" i="7"/>
  <c r="GO20" i="7" s="1"/>
  <c r="GL23" i="7"/>
  <c r="GO23" i="7" s="1"/>
  <c r="GL32" i="7"/>
  <c r="GO32" i="7" s="1"/>
  <c r="GL46" i="7"/>
  <c r="GO46" i="7" s="1"/>
  <c r="GL15" i="7"/>
  <c r="GO15" i="7" s="1"/>
  <c r="GL13" i="7"/>
  <c r="GO13" i="7" s="1"/>
  <c r="GL56" i="7"/>
  <c r="GO56" i="7" s="1"/>
  <c r="GL25" i="7"/>
  <c r="GO25" i="7" s="1"/>
  <c r="GL50" i="7"/>
  <c r="GO50" i="7" s="1"/>
  <c r="GL41" i="7"/>
  <c r="GO41" i="7" s="1"/>
  <c r="GL17" i="7"/>
  <c r="GO17" i="7" s="1"/>
  <c r="GL58" i="7"/>
  <c r="GO58" i="7" s="1"/>
  <c r="GL42" i="7"/>
  <c r="GM42" i="7" s="1"/>
  <c r="GL62" i="7"/>
  <c r="GO62" i="7" s="1"/>
  <c r="GL14" i="7"/>
  <c r="GO14" i="7" s="1"/>
  <c r="GL57" i="7"/>
  <c r="GO57" i="7" s="1"/>
  <c r="GL16" i="7"/>
  <c r="GO16" i="7" s="1"/>
  <c r="GL60" i="7"/>
  <c r="GO60" i="7" s="1"/>
  <c r="GL59" i="7"/>
  <c r="GO59" i="7" s="1"/>
  <c r="GL30" i="7"/>
  <c r="GO30" i="7" s="1"/>
  <c r="GL22" i="7"/>
  <c r="GO22" i="7" s="1"/>
  <c r="GL18" i="7"/>
  <c r="GM18" i="7" s="1"/>
  <c r="GE59" i="7"/>
  <c r="GH59" i="7" s="1"/>
  <c r="GE57" i="7"/>
  <c r="GH57" i="7" s="1"/>
  <c r="GE56" i="7"/>
  <c r="GH56" i="7" s="1"/>
  <c r="FQ25" i="7"/>
  <c r="FR25" i="7" s="1"/>
  <c r="FQ21" i="7"/>
  <c r="FR21" i="7" s="1"/>
  <c r="FQ41" i="7"/>
  <c r="FT41" i="7" s="1"/>
  <c r="FQ13" i="7"/>
  <c r="FT13" i="7" s="1"/>
  <c r="FQ39" i="7"/>
  <c r="FT39" i="7" s="1"/>
  <c r="FQ23" i="7"/>
  <c r="FT23" i="7" s="1"/>
  <c r="FQ61" i="7"/>
  <c r="FT61" i="7" s="1"/>
  <c r="FQ15" i="7"/>
  <c r="FT15" i="7" s="1"/>
  <c r="FQ35" i="7"/>
  <c r="FT35" i="7" s="1"/>
  <c r="FQ56" i="7"/>
  <c r="FT56" i="7" s="1"/>
  <c r="FC17" i="7"/>
  <c r="FD17" i="7" s="1"/>
  <c r="FC31" i="7"/>
  <c r="FD31" i="7" s="1"/>
  <c r="FC41" i="7"/>
  <c r="FF41" i="7" s="1"/>
  <c r="FC13" i="7"/>
  <c r="FF13" i="7" s="1"/>
  <c r="FC61" i="7"/>
  <c r="FF61" i="7" s="1"/>
  <c r="FC45" i="7"/>
  <c r="FD45" i="7" s="1"/>
  <c r="FC39" i="7"/>
  <c r="FF39" i="7" s="1"/>
  <c r="FC57" i="7"/>
  <c r="FF57" i="7" s="1"/>
  <c r="FC9" i="7"/>
  <c r="FD9" i="7" s="1"/>
  <c r="FC21" i="7"/>
  <c r="FD21" i="7" s="1"/>
  <c r="FC15" i="7"/>
  <c r="FF15" i="7" s="1"/>
  <c r="FC59" i="7"/>
  <c r="FF59" i="7" s="1"/>
  <c r="FC23" i="7"/>
  <c r="FF23" i="7" s="1"/>
  <c r="FC43" i="7"/>
  <c r="FD43" i="7" s="1"/>
  <c r="FC35" i="7"/>
  <c r="FF35" i="7" s="1"/>
  <c r="EO52" i="7"/>
  <c r="ER52" i="7" s="1"/>
  <c r="EO57" i="7"/>
  <c r="ER57" i="7" s="1"/>
  <c r="EO41" i="7"/>
  <c r="EO61" i="7"/>
  <c r="ER61" i="7" s="1"/>
  <c r="EO59" i="7"/>
  <c r="ER59" i="7" s="1"/>
  <c r="EA50" i="7"/>
  <c r="ED50" i="7" s="1"/>
  <c r="EA39" i="7"/>
  <c r="ED39" i="7" s="1"/>
  <c r="EA40" i="7"/>
  <c r="EB40" i="7" s="1"/>
  <c r="DT50" i="7"/>
  <c r="DM57" i="7"/>
  <c r="DP57" i="7" s="1"/>
  <c r="DM39" i="7"/>
  <c r="DP39" i="7" s="1"/>
  <c r="DM41" i="7"/>
  <c r="DP41" i="7" s="1"/>
  <c r="DM59" i="7"/>
  <c r="DP59" i="7" s="1"/>
  <c r="DM35" i="7"/>
  <c r="DP35" i="7" s="1"/>
  <c r="DM61" i="7"/>
  <c r="DP61" i="7" s="1"/>
  <c r="CY39" i="7"/>
  <c r="DB39" i="7" s="1"/>
  <c r="Y58" i="7"/>
  <c r="Z58" i="7" s="1"/>
  <c r="AC58" i="7" s="1"/>
  <c r="Y59" i="7"/>
  <c r="Z59" i="7" s="1"/>
  <c r="AC59" i="7" s="1"/>
  <c r="Y61" i="7"/>
  <c r="Z61" i="7" s="1"/>
  <c r="AC61" i="7" s="1"/>
  <c r="Y57" i="7"/>
  <c r="Y23" i="7"/>
  <c r="Z23" i="7" s="1"/>
  <c r="AC23" i="7" s="1"/>
  <c r="Y15" i="7"/>
  <c r="Z15" i="7" s="1"/>
  <c r="AC15" i="7" s="1"/>
  <c r="Y62" i="7"/>
  <c r="Z62" i="7" s="1"/>
  <c r="AC62" i="7" s="1"/>
  <c r="Y16" i="7"/>
  <c r="Z16" i="7" s="1"/>
  <c r="AC16" i="7" s="1"/>
  <c r="Y13" i="7"/>
  <c r="Z13" i="7" s="1"/>
  <c r="AC13" i="7" s="1"/>
  <c r="Y14" i="7"/>
  <c r="Y41" i="7"/>
  <c r="Z41" i="7" s="1"/>
  <c r="AC41" i="7" s="1"/>
  <c r="X63" i="7"/>
  <c r="Y11" i="7"/>
  <c r="Z11" i="7" s="1"/>
  <c r="AA11" i="7" s="1"/>
  <c r="Y20" i="7"/>
  <c r="Y35" i="7"/>
  <c r="Z35" i="7" s="1"/>
  <c r="AC35" i="7" s="1"/>
  <c r="Y25" i="7"/>
  <c r="Y52" i="7"/>
  <c r="Z52" i="7" s="1"/>
  <c r="AC52" i="7" s="1"/>
  <c r="Z32" i="7"/>
  <c r="Z39" i="7"/>
  <c r="Z50" i="7"/>
  <c r="Z17" i="7"/>
  <c r="Z40" i="7"/>
  <c r="Z30" i="7"/>
  <c r="Z60" i="7"/>
  <c r="Z46" i="7"/>
  <c r="Z56" i="7"/>
  <c r="CE8" i="7" l="1"/>
  <c r="FY8" i="7"/>
  <c r="BX8" i="7"/>
  <c r="BY49" i="7" s="1"/>
  <c r="EW8" i="7"/>
  <c r="CS8" i="7"/>
  <c r="JZ8" i="7"/>
  <c r="BJ8" i="7"/>
  <c r="DU8" i="7"/>
  <c r="IJ8" i="7"/>
  <c r="JS8" i="7"/>
  <c r="JL8" i="7"/>
  <c r="IC8" i="7"/>
  <c r="GT8" i="7"/>
  <c r="GM8" i="7"/>
  <c r="Y53" i="7"/>
  <c r="Z53" i="7" s="1"/>
  <c r="AA53" i="7" s="1"/>
  <c r="Y8" i="7"/>
  <c r="Z8" i="7" s="1"/>
  <c r="JE8" i="7"/>
  <c r="BQ8" i="7"/>
  <c r="EI8" i="7"/>
  <c r="CL8" i="7"/>
  <c r="DG8" i="7"/>
  <c r="Y7" i="7"/>
  <c r="Z7" i="7" s="1"/>
  <c r="AA7" i="7" s="1"/>
  <c r="AV7" i="7"/>
  <c r="IC7" i="7"/>
  <c r="DG7" i="7"/>
  <c r="EB7" i="7"/>
  <c r="IX7" i="7"/>
  <c r="JZ7" i="7"/>
  <c r="EI7" i="7"/>
  <c r="IJ7" i="7"/>
  <c r="FD7" i="7"/>
  <c r="FK7" i="7"/>
  <c r="EP7" i="7"/>
  <c r="JL7" i="7"/>
  <c r="GT7" i="7"/>
  <c r="FR7" i="7"/>
  <c r="JE7" i="7"/>
  <c r="AO7" i="7"/>
  <c r="IQ7" i="7"/>
  <c r="JS7" i="7"/>
  <c r="HA6" i="7"/>
  <c r="IJ6" i="7"/>
  <c r="GT6" i="7"/>
  <c r="HV6" i="7"/>
  <c r="CS6" i="7"/>
  <c r="JZ6" i="7"/>
  <c r="IC6" i="7"/>
  <c r="JS6" i="7"/>
  <c r="JT45" i="7" s="1"/>
  <c r="BJ6" i="7"/>
  <c r="CZ6" i="7"/>
  <c r="HH6" i="7"/>
  <c r="CE6" i="7"/>
  <c r="JL6" i="7"/>
  <c r="FY6" i="7"/>
  <c r="Y6" i="7"/>
  <c r="Z6" i="7" s="1"/>
  <c r="BC6" i="7"/>
  <c r="HO6" i="7"/>
  <c r="JE6" i="7"/>
  <c r="BQ6" i="7"/>
  <c r="GM6" i="7"/>
  <c r="IQ6" i="7"/>
  <c r="EI5" i="7"/>
  <c r="HV5" i="7"/>
  <c r="HW26" i="7" s="1"/>
  <c r="Y5" i="7"/>
  <c r="Z5" i="7" s="1"/>
  <c r="AA5" i="7" s="1"/>
  <c r="HH5" i="7"/>
  <c r="DN5" i="7"/>
  <c r="FD5" i="7"/>
  <c r="IJ5" i="7"/>
  <c r="GN51" i="7"/>
  <c r="GN12" i="7"/>
  <c r="GO12" i="7" s="1"/>
  <c r="GN38" i="7"/>
  <c r="Y10" i="7"/>
  <c r="Z10" i="7" s="1"/>
  <c r="AA10" i="7" s="1"/>
  <c r="Y42" i="7"/>
  <c r="Z42" i="7" s="1"/>
  <c r="AA42" i="7" s="1"/>
  <c r="Y37" i="7"/>
  <c r="Z37" i="7" s="1"/>
  <c r="AA37" i="7" s="1"/>
  <c r="JY46" i="7"/>
  <c r="JY63" i="7" s="1"/>
  <c r="JK24" i="7"/>
  <c r="JL24" i="7" s="1"/>
  <c r="JK46" i="7"/>
  <c r="JL46" i="7" s="1"/>
  <c r="JD36" i="7"/>
  <c r="JE36" i="7" s="1"/>
  <c r="IW48" i="7"/>
  <c r="IX48" i="7" s="1"/>
  <c r="IW38" i="7"/>
  <c r="IX38" i="7" s="1"/>
  <c r="IW36" i="7"/>
  <c r="IX36" i="7" s="1"/>
  <c r="IW28" i="7"/>
  <c r="IX28" i="7" s="1"/>
  <c r="IW26" i="7"/>
  <c r="IX26" i="7" s="1"/>
  <c r="IW55" i="7"/>
  <c r="IX55" i="7" s="1"/>
  <c r="IW44" i="7"/>
  <c r="IX44" i="7" s="1"/>
  <c r="IW34" i="7"/>
  <c r="IX34" i="7" s="1"/>
  <c r="IW12" i="7"/>
  <c r="IX12" i="7" s="1"/>
  <c r="IW42" i="7"/>
  <c r="IX42" i="7" s="1"/>
  <c r="IW22" i="7"/>
  <c r="IX22" i="7" s="1"/>
  <c r="IW54" i="7"/>
  <c r="IX54" i="7" s="1"/>
  <c r="IW24" i="7"/>
  <c r="IX24" i="7" s="1"/>
  <c r="IP44" i="7"/>
  <c r="IQ44" i="7" s="1"/>
  <c r="IP48" i="7"/>
  <c r="IQ48" i="7" s="1"/>
  <c r="IP36" i="7"/>
  <c r="IQ36" i="7" s="1"/>
  <c r="IP54" i="7"/>
  <c r="IQ54" i="7" s="1"/>
  <c r="IP24" i="7"/>
  <c r="IQ24" i="7" s="1"/>
  <c r="IP12" i="7"/>
  <c r="IQ12" i="7" s="1"/>
  <c r="IP28" i="7"/>
  <c r="IQ28" i="7" s="1"/>
  <c r="IP50" i="7"/>
  <c r="IQ50" i="7" s="1"/>
  <c r="IP52" i="7"/>
  <c r="IQ52" i="7" s="1"/>
  <c r="II36" i="7"/>
  <c r="IJ36" i="7" s="1"/>
  <c r="II34" i="7"/>
  <c r="IJ34" i="7" s="1"/>
  <c r="II26" i="7"/>
  <c r="IJ26" i="7" s="1"/>
  <c r="II22" i="7"/>
  <c r="IJ22" i="7" s="1"/>
  <c r="II28" i="7"/>
  <c r="IJ28" i="7" s="1"/>
  <c r="II24" i="7"/>
  <c r="IJ24" i="7" s="1"/>
  <c r="II54" i="7"/>
  <c r="IJ54" i="7" s="1"/>
  <c r="II52" i="7"/>
  <c r="IJ52" i="7" s="1"/>
  <c r="II10" i="7"/>
  <c r="IJ10" i="7" s="1"/>
  <c r="II48" i="7"/>
  <c r="IJ48" i="7" s="1"/>
  <c r="II12" i="7"/>
  <c r="IJ12" i="7" s="1"/>
  <c r="II50" i="7"/>
  <c r="IJ50" i="7" s="1"/>
  <c r="II42" i="7"/>
  <c r="IJ42" i="7" s="1"/>
  <c r="II44" i="7"/>
  <c r="IJ44" i="7" s="1"/>
  <c r="IB9" i="7"/>
  <c r="IC9" i="7" s="1"/>
  <c r="HN54" i="7"/>
  <c r="HO54" i="7" s="1"/>
  <c r="HN28" i="7"/>
  <c r="HO28" i="7" s="1"/>
  <c r="HN60" i="7"/>
  <c r="HO60" i="7" s="1"/>
  <c r="HN48" i="7"/>
  <c r="HO48" i="7" s="1"/>
  <c r="HN44" i="7"/>
  <c r="HO44" i="7" s="1"/>
  <c r="HN24" i="7"/>
  <c r="HO24" i="7" s="1"/>
  <c r="HN10" i="7"/>
  <c r="HO10" i="7" s="1"/>
  <c r="HN62" i="7"/>
  <c r="HO62" i="7" s="1"/>
  <c r="HG55" i="7"/>
  <c r="HH55" i="7" s="1"/>
  <c r="HG51" i="7"/>
  <c r="HH51" i="7" s="1"/>
  <c r="HG45" i="7"/>
  <c r="HH45" i="7" s="1"/>
  <c r="GZ31" i="7"/>
  <c r="HA31" i="7" s="1"/>
  <c r="GZ42" i="7"/>
  <c r="HA42" i="7" s="1"/>
  <c r="GZ7" i="7"/>
  <c r="HA7" i="7" s="1"/>
  <c r="GS24" i="7"/>
  <c r="GT24" i="7" s="1"/>
  <c r="GS44" i="7"/>
  <c r="GT44" i="7" s="1"/>
  <c r="GS50" i="7"/>
  <c r="GT50" i="7" s="1"/>
  <c r="GS42" i="7"/>
  <c r="GT42" i="7" s="1"/>
  <c r="GS34" i="7"/>
  <c r="GT34" i="7" s="1"/>
  <c r="GS12" i="7"/>
  <c r="GT12" i="7" s="1"/>
  <c r="GS36" i="7"/>
  <c r="GT36" i="7" s="1"/>
  <c r="GS28" i="7"/>
  <c r="GT28" i="7" s="1"/>
  <c r="GS48" i="7"/>
  <c r="GT48" i="7" s="1"/>
  <c r="GS38" i="7"/>
  <c r="GT38" i="7" s="1"/>
  <c r="GS54" i="7"/>
  <c r="GT54" i="7" s="1"/>
  <c r="FX27" i="7"/>
  <c r="FY27" i="7" s="1"/>
  <c r="FX21" i="7"/>
  <c r="FY21" i="7" s="1"/>
  <c r="FX9" i="7"/>
  <c r="FY9" i="7" s="1"/>
  <c r="FX49" i="7"/>
  <c r="FY49" i="7" s="1"/>
  <c r="FX55" i="7"/>
  <c r="FY55" i="7" s="1"/>
  <c r="FX11" i="7"/>
  <c r="FY11" i="7" s="1"/>
  <c r="FX24" i="7"/>
  <c r="FY24" i="7" s="1"/>
  <c r="FX35" i="7"/>
  <c r="FY35" i="7" s="1"/>
  <c r="FX12" i="7"/>
  <c r="FY12" i="7" s="1"/>
  <c r="FX47" i="7"/>
  <c r="FY47" i="7" s="1"/>
  <c r="FX48" i="7"/>
  <c r="FY48" i="7" s="1"/>
  <c r="FX43" i="7"/>
  <c r="FY43" i="7" s="1"/>
  <c r="FX44" i="7"/>
  <c r="FY44" i="7" s="1"/>
  <c r="FX37" i="7"/>
  <c r="FY37" i="7" s="1"/>
  <c r="FX29" i="7"/>
  <c r="FY29" i="7" s="1"/>
  <c r="FX53" i="7"/>
  <c r="FY53" i="7" s="1"/>
  <c r="FX45" i="7"/>
  <c r="FY45" i="7" s="1"/>
  <c r="FX19" i="7"/>
  <c r="FY19" i="7" s="1"/>
  <c r="FX26" i="7"/>
  <c r="FY26" i="7" s="1"/>
  <c r="FX38" i="7"/>
  <c r="FY38" i="7" s="1"/>
  <c r="FX7" i="7"/>
  <c r="FY7" i="7" s="1"/>
  <c r="FX42" i="7"/>
  <c r="FY42" i="7" s="1"/>
  <c r="FX51" i="7"/>
  <c r="FY51" i="7" s="1"/>
  <c r="FQ34" i="7"/>
  <c r="FR34" i="7" s="1"/>
  <c r="FQ28" i="7"/>
  <c r="FR28" i="7" s="1"/>
  <c r="FQ6" i="7"/>
  <c r="FR6" i="7" s="1"/>
  <c r="FQ55" i="7"/>
  <c r="FR55" i="7" s="1"/>
  <c r="FQ22" i="7"/>
  <c r="FR22" i="7" s="1"/>
  <c r="FQ32" i="7"/>
  <c r="FR32" i="7" s="1"/>
  <c r="FQ47" i="7"/>
  <c r="FR47" i="7" s="1"/>
  <c r="FQ26" i="7"/>
  <c r="FR26" i="7" s="1"/>
  <c r="FQ36" i="7"/>
  <c r="FR36" i="7" s="1"/>
  <c r="FQ12" i="7"/>
  <c r="FR12" i="7" s="1"/>
  <c r="FQ44" i="7"/>
  <c r="FR44" i="7" s="1"/>
  <c r="FQ10" i="7"/>
  <c r="FR10" i="7" s="1"/>
  <c r="FQ54" i="7"/>
  <c r="FR54" i="7" s="1"/>
  <c r="FQ18" i="7"/>
  <c r="FR18" i="7" s="1"/>
  <c r="FQ29" i="7"/>
  <c r="FR29" i="7" s="1"/>
  <c r="FQ24" i="7"/>
  <c r="FR24" i="7" s="1"/>
  <c r="FQ20" i="7"/>
  <c r="FR20" i="7" s="1"/>
  <c r="FQ40" i="7"/>
  <c r="FR40" i="7" s="1"/>
  <c r="FQ48" i="7"/>
  <c r="FR48" i="7" s="1"/>
  <c r="FJ10" i="7"/>
  <c r="FK10" i="7" s="1"/>
  <c r="FJ28" i="7"/>
  <c r="FK28" i="7" s="1"/>
  <c r="FJ20" i="7"/>
  <c r="FK20" i="7" s="1"/>
  <c r="FJ54" i="7"/>
  <c r="FK54" i="7" s="1"/>
  <c r="FJ40" i="7"/>
  <c r="FK40" i="7" s="1"/>
  <c r="FJ36" i="7"/>
  <c r="FK36" i="7" s="1"/>
  <c r="FJ22" i="7"/>
  <c r="FK22" i="7" s="1"/>
  <c r="FJ18" i="7"/>
  <c r="FK18" i="7" s="1"/>
  <c r="FJ6" i="7"/>
  <c r="FK6" i="7" s="1"/>
  <c r="FJ48" i="7"/>
  <c r="FK48" i="7" s="1"/>
  <c r="FJ32" i="7"/>
  <c r="FK32" i="7" s="1"/>
  <c r="FJ24" i="7"/>
  <c r="FK24" i="7" s="1"/>
  <c r="FJ33" i="7"/>
  <c r="FK33" i="7" s="1"/>
  <c r="FJ9" i="7"/>
  <c r="FK9" i="7" s="1"/>
  <c r="FJ19" i="7"/>
  <c r="FK19" i="7" s="1"/>
  <c r="FJ12" i="7"/>
  <c r="FK12" i="7" s="1"/>
  <c r="FJ44" i="7"/>
  <c r="FK44" i="7" s="1"/>
  <c r="FC40" i="7"/>
  <c r="FD40" i="7" s="1"/>
  <c r="FC22" i="7"/>
  <c r="FD22" i="7" s="1"/>
  <c r="FC44" i="7"/>
  <c r="FD44" i="7" s="1"/>
  <c r="FC28" i="7"/>
  <c r="FD28" i="7" s="1"/>
  <c r="FC6" i="7"/>
  <c r="FD6" i="7" s="1"/>
  <c r="FC10" i="7"/>
  <c r="FD10" i="7" s="1"/>
  <c r="FC18" i="7"/>
  <c r="FD18" i="7" s="1"/>
  <c r="FC54" i="7"/>
  <c r="FD54" i="7" s="1"/>
  <c r="FC48" i="7"/>
  <c r="FD48" i="7" s="1"/>
  <c r="FC42" i="7"/>
  <c r="FD42" i="7" s="1"/>
  <c r="FC24" i="7"/>
  <c r="FD24" i="7" s="1"/>
  <c r="FC36" i="7"/>
  <c r="FD36" i="7" s="1"/>
  <c r="FC32" i="7"/>
  <c r="FD32" i="7" s="1"/>
  <c r="FC34" i="7"/>
  <c r="FD34" i="7" s="1"/>
  <c r="FC20" i="7"/>
  <c r="FD20" i="7" s="1"/>
  <c r="FC12" i="7"/>
  <c r="FD12" i="7" s="1"/>
  <c r="FC26" i="7"/>
  <c r="FD26" i="7" s="1"/>
  <c r="EV33" i="7"/>
  <c r="EW33" i="7" s="1"/>
  <c r="EV32" i="7"/>
  <c r="EW32" i="7" s="1"/>
  <c r="EV21" i="7"/>
  <c r="EW21" i="7" s="1"/>
  <c r="EV17" i="7"/>
  <c r="EW17" i="7" s="1"/>
  <c r="EV12" i="7"/>
  <c r="EV43" i="7"/>
  <c r="EW43" i="7" s="1"/>
  <c r="EV47" i="7"/>
  <c r="EW47" i="7" s="1"/>
  <c r="EV53" i="7"/>
  <c r="EW53" i="7" s="1"/>
  <c r="EV29" i="7"/>
  <c r="EW29" i="7" s="1"/>
  <c r="EV20" i="7"/>
  <c r="EW20" i="7" s="1"/>
  <c r="EV9" i="7"/>
  <c r="EW9" i="7" s="1"/>
  <c r="EV45" i="7"/>
  <c r="EW45" i="7" s="1"/>
  <c r="EV44" i="7"/>
  <c r="EW44" i="7" s="1"/>
  <c r="EV11" i="7"/>
  <c r="EW11" i="7" s="1"/>
  <c r="EV27" i="7"/>
  <c r="EW27" i="7" s="1"/>
  <c r="EV6" i="7"/>
  <c r="EW6" i="7" s="1"/>
  <c r="EO12" i="7"/>
  <c r="EP12" i="7" s="1"/>
  <c r="EO31" i="7"/>
  <c r="EP31" i="7" s="1"/>
  <c r="EO55" i="7"/>
  <c r="EP55" i="7" s="1"/>
  <c r="EO36" i="7"/>
  <c r="EP36" i="7" s="1"/>
  <c r="EO40" i="7"/>
  <c r="EP40" i="7" s="1"/>
  <c r="EO21" i="7"/>
  <c r="EP21" i="7" s="1"/>
  <c r="EO33" i="7"/>
  <c r="EP33" i="7" s="1"/>
  <c r="EO22" i="7"/>
  <c r="EP22" i="7" s="1"/>
  <c r="EO19" i="7"/>
  <c r="EP19" i="7" s="1"/>
  <c r="EO45" i="7"/>
  <c r="EP45" i="7" s="1"/>
  <c r="EO11" i="7"/>
  <c r="EO24" i="7"/>
  <c r="EP24" i="7" s="1"/>
  <c r="EO34" i="7"/>
  <c r="EP34" i="7" s="1"/>
  <c r="EO29" i="7"/>
  <c r="EP29" i="7" s="1"/>
  <c r="EO44" i="7"/>
  <c r="EP44" i="7" s="1"/>
  <c r="EO53" i="7"/>
  <c r="EP53" i="7" s="1"/>
  <c r="EO54" i="7"/>
  <c r="EP54" i="7" s="1"/>
  <c r="EO6" i="7"/>
  <c r="EP6" i="7" s="1"/>
  <c r="EO25" i="7"/>
  <c r="EP25" i="7" s="1"/>
  <c r="EO28" i="7"/>
  <c r="EP28" i="7" s="1"/>
  <c r="EO32" i="7"/>
  <c r="EP32" i="7" s="1"/>
  <c r="EO37" i="7"/>
  <c r="EP37" i="7" s="1"/>
  <c r="EO17" i="7"/>
  <c r="EP17" i="7" s="1"/>
  <c r="EO43" i="7"/>
  <c r="EP43" i="7" s="1"/>
  <c r="EO27" i="7"/>
  <c r="EP27" i="7" s="1"/>
  <c r="EO9" i="7"/>
  <c r="EP9" i="7" s="1"/>
  <c r="EO47" i="7"/>
  <c r="EP47" i="7" s="1"/>
  <c r="EO26" i="7"/>
  <c r="EP26" i="7" s="1"/>
  <c r="EO20" i="7"/>
  <c r="EP20" i="7" s="1"/>
  <c r="EO48" i="7"/>
  <c r="EP48" i="7" s="1"/>
  <c r="EO10" i="7"/>
  <c r="EP10" i="7" s="1"/>
  <c r="EO49" i="7"/>
  <c r="EP49" i="7" s="1"/>
  <c r="EH47" i="7"/>
  <c r="EI47" i="7" s="1"/>
  <c r="EH55" i="7"/>
  <c r="EI55" i="7" s="1"/>
  <c r="EH25" i="7"/>
  <c r="EI25" i="7" s="1"/>
  <c r="EH31" i="7"/>
  <c r="EI31" i="7" s="1"/>
  <c r="EH49" i="7"/>
  <c r="EI49" i="7" s="1"/>
  <c r="EH54" i="7"/>
  <c r="EI54" i="7" s="1"/>
  <c r="EH20" i="7"/>
  <c r="EI20" i="7" s="1"/>
  <c r="EH22" i="7"/>
  <c r="EI22" i="7" s="1"/>
  <c r="EH9" i="7"/>
  <c r="EH36" i="7"/>
  <c r="EI36" i="7" s="1"/>
  <c r="EH27" i="7"/>
  <c r="EI27" i="7" s="1"/>
  <c r="EH17" i="7"/>
  <c r="EI17" i="7" s="1"/>
  <c r="EH38" i="7"/>
  <c r="EI38" i="7" s="1"/>
  <c r="EH12" i="7"/>
  <c r="EI12" i="7" s="1"/>
  <c r="EH44" i="7"/>
  <c r="EI44" i="7" s="1"/>
  <c r="EH21" i="7"/>
  <c r="EI21" i="7" s="1"/>
  <c r="EH19" i="7"/>
  <c r="EI19" i="7" s="1"/>
  <c r="EH43" i="7"/>
  <c r="EI43" i="7" s="1"/>
  <c r="EH28" i="7"/>
  <c r="EI28" i="7" s="1"/>
  <c r="EH34" i="7"/>
  <c r="EI34" i="7" s="1"/>
  <c r="EH33" i="7"/>
  <c r="EI33" i="7" s="1"/>
  <c r="EA45" i="7"/>
  <c r="EB45" i="7" s="1"/>
  <c r="EA28" i="7"/>
  <c r="EB28" i="7" s="1"/>
  <c r="EA48" i="7"/>
  <c r="EB48" i="7" s="1"/>
  <c r="EA19" i="7"/>
  <c r="EB19" i="7" s="1"/>
  <c r="EA29" i="7"/>
  <c r="EB29" i="7" s="1"/>
  <c r="EA49" i="7"/>
  <c r="EB49" i="7" s="1"/>
  <c r="EA55" i="7"/>
  <c r="EB55" i="7" s="1"/>
  <c r="EA25" i="7"/>
  <c r="EB25" i="7" s="1"/>
  <c r="EA24" i="7"/>
  <c r="EB24" i="7" s="1"/>
  <c r="EA47" i="7"/>
  <c r="EB47" i="7" s="1"/>
  <c r="EA11" i="7"/>
  <c r="EB11" i="7" s="1"/>
  <c r="EA37" i="7"/>
  <c r="EB37" i="7" s="1"/>
  <c r="EA17" i="7"/>
  <c r="EB17" i="7" s="1"/>
  <c r="EA44" i="7"/>
  <c r="EB44" i="7" s="1"/>
  <c r="EA6" i="7"/>
  <c r="EB6" i="7" s="1"/>
  <c r="EA21" i="7"/>
  <c r="EB21" i="7" s="1"/>
  <c r="EA27" i="7"/>
  <c r="EB27" i="7" s="1"/>
  <c r="EA36" i="7"/>
  <c r="EB36" i="7" s="1"/>
  <c r="EA33" i="7"/>
  <c r="EB33" i="7" s="1"/>
  <c r="EA9" i="7"/>
  <c r="EB9" i="7" s="1"/>
  <c r="EA22" i="7"/>
  <c r="EB22" i="7" s="1"/>
  <c r="EA43" i="7"/>
  <c r="EB43" i="7" s="1"/>
  <c r="EA38" i="7"/>
  <c r="EB38" i="7" s="1"/>
  <c r="EA31" i="7"/>
  <c r="EB31" i="7" s="1"/>
  <c r="EA42" i="7"/>
  <c r="EB42" i="7" s="1"/>
  <c r="EA34" i="7"/>
  <c r="EB34" i="7" s="1"/>
  <c r="EA53" i="7"/>
  <c r="EB53" i="7" s="1"/>
  <c r="EA10" i="7"/>
  <c r="EB10" i="7" s="1"/>
  <c r="EA12" i="7"/>
  <c r="EB12" i="7" s="1"/>
  <c r="EA20" i="7"/>
  <c r="EB20" i="7" s="1"/>
  <c r="DT10" i="7"/>
  <c r="DU10" i="7" s="1"/>
  <c r="DT47" i="7"/>
  <c r="DU47" i="7" s="1"/>
  <c r="DT36" i="7"/>
  <c r="DU36" i="7" s="1"/>
  <c r="DT12" i="7"/>
  <c r="DU12" i="7" s="1"/>
  <c r="DT37" i="7"/>
  <c r="DU37" i="7" s="1"/>
  <c r="DT42" i="7"/>
  <c r="DU42" i="7" s="1"/>
  <c r="DT55" i="7"/>
  <c r="DU55" i="7" s="1"/>
  <c r="DT17" i="7"/>
  <c r="DU17" i="7" s="1"/>
  <c r="DT32" i="7"/>
  <c r="DU32" i="7" s="1"/>
  <c r="DT54" i="7"/>
  <c r="DU54" i="7" s="1"/>
  <c r="DT28" i="7"/>
  <c r="DU28" i="7" s="1"/>
  <c r="DT24" i="7"/>
  <c r="DU24" i="7" s="1"/>
  <c r="DT6" i="7"/>
  <c r="DU6" i="7" s="1"/>
  <c r="DT21" i="7"/>
  <c r="DU21" i="7" s="1"/>
  <c r="DT34" i="7"/>
  <c r="DU34" i="7" s="1"/>
  <c r="DT9" i="7"/>
  <c r="DU9" i="7" s="1"/>
  <c r="DT25" i="7"/>
  <c r="DU25" i="7" s="1"/>
  <c r="DT43" i="7"/>
  <c r="DU43" i="7" s="1"/>
  <c r="DT45" i="7"/>
  <c r="DU45" i="7" s="1"/>
  <c r="DT53" i="7"/>
  <c r="DU53" i="7" s="1"/>
  <c r="DT48" i="7"/>
  <c r="DU48" i="7" s="1"/>
  <c r="DT29" i="7"/>
  <c r="DU29" i="7" s="1"/>
  <c r="DT38" i="7"/>
  <c r="DU38" i="7" s="1"/>
  <c r="DT22" i="7"/>
  <c r="DU22" i="7" s="1"/>
  <c r="DT44" i="7"/>
  <c r="DU44" i="7" s="1"/>
  <c r="DT33" i="7"/>
  <c r="DU33" i="7" s="1"/>
  <c r="DT19" i="7"/>
  <c r="DU19" i="7" s="1"/>
  <c r="DT49" i="7"/>
  <c r="DU49" i="7" s="1"/>
  <c r="DT27" i="7"/>
  <c r="DU27" i="7" s="1"/>
  <c r="DM17" i="7"/>
  <c r="DN17" i="7" s="1"/>
  <c r="DM32" i="7"/>
  <c r="DN32" i="7" s="1"/>
  <c r="DM10" i="7"/>
  <c r="DN10" i="7" s="1"/>
  <c r="DM12" i="7"/>
  <c r="DN12" i="7" s="1"/>
  <c r="DM9" i="7"/>
  <c r="DN9" i="7" s="1"/>
  <c r="DM24" i="7"/>
  <c r="DN24" i="7" s="1"/>
  <c r="DM38" i="7"/>
  <c r="DN38" i="7" s="1"/>
  <c r="DM11" i="7"/>
  <c r="DN11" i="7" s="1"/>
  <c r="DM54" i="7"/>
  <c r="DN54" i="7" s="1"/>
  <c r="DM42" i="7"/>
  <c r="DN42" i="7" s="1"/>
  <c r="DM44" i="7"/>
  <c r="DN44" i="7" s="1"/>
  <c r="DM22" i="7"/>
  <c r="DN22" i="7" s="1"/>
  <c r="DM40" i="7"/>
  <c r="DN40" i="7" s="1"/>
  <c r="DM34" i="7"/>
  <c r="DN34" i="7" s="1"/>
  <c r="DM28" i="7"/>
  <c r="DN28" i="7" s="1"/>
  <c r="DM26" i="7"/>
  <c r="DN26" i="7" s="1"/>
  <c r="DM36" i="7"/>
  <c r="DN36" i="7" s="1"/>
  <c r="DM19" i="7"/>
  <c r="DN19" i="7" s="1"/>
  <c r="DM20" i="7"/>
  <c r="DN20" i="7" s="1"/>
  <c r="DM48" i="7"/>
  <c r="DN48" i="7" s="1"/>
  <c r="DM6" i="7"/>
  <c r="DN6" i="7" s="1"/>
  <c r="DF43" i="7"/>
  <c r="DG43" i="7" s="1"/>
  <c r="DF53" i="7"/>
  <c r="DG53" i="7" s="1"/>
  <c r="DF32" i="7"/>
  <c r="DG32" i="7" s="1"/>
  <c r="DF29" i="7"/>
  <c r="DG29" i="7" s="1"/>
  <c r="DF21" i="7"/>
  <c r="DG21" i="7" s="1"/>
  <c r="DF12" i="7"/>
  <c r="DG12" i="7" s="1"/>
  <c r="DF47" i="7"/>
  <c r="DG47" i="7" s="1"/>
  <c r="DF54" i="7"/>
  <c r="DG54" i="7" s="1"/>
  <c r="DF26" i="7"/>
  <c r="DG26" i="7" s="1"/>
  <c r="DF17" i="7"/>
  <c r="DG17" i="7" s="1"/>
  <c r="DF33" i="7"/>
  <c r="DG33" i="7" s="1"/>
  <c r="DF25" i="7"/>
  <c r="DG25" i="7" s="1"/>
  <c r="DF27" i="7"/>
  <c r="DG27" i="7" s="1"/>
  <c r="DF48" i="7"/>
  <c r="DG48" i="7" s="1"/>
  <c r="DF45" i="7"/>
  <c r="DG45" i="7" s="1"/>
  <c r="DF20" i="7"/>
  <c r="DG20" i="7" s="1"/>
  <c r="DF11" i="7"/>
  <c r="DG11" i="7" s="1"/>
  <c r="DF40" i="7"/>
  <c r="DG40" i="7" s="1"/>
  <c r="DF44" i="7"/>
  <c r="DG44" i="7" s="1"/>
  <c r="DF19" i="7"/>
  <c r="DG19" i="7" s="1"/>
  <c r="DF55" i="7"/>
  <c r="DG55" i="7" s="1"/>
  <c r="DF36" i="7"/>
  <c r="DG36" i="7" s="1"/>
  <c r="DF9" i="7"/>
  <c r="DG9" i="7" s="1"/>
  <c r="DF22" i="7"/>
  <c r="DG22" i="7" s="1"/>
  <c r="DF49" i="7"/>
  <c r="DG49" i="7" s="1"/>
  <c r="DF24" i="7"/>
  <c r="DG24" i="7" s="1"/>
  <c r="DF31" i="7"/>
  <c r="DG31" i="7" s="1"/>
  <c r="DF38" i="7"/>
  <c r="DG38" i="7" s="1"/>
  <c r="CY19" i="7"/>
  <c r="CZ19" i="7" s="1"/>
  <c r="CY59" i="7"/>
  <c r="CZ59" i="7" s="1"/>
  <c r="CY10" i="7"/>
  <c r="CZ10" i="7" s="1"/>
  <c r="CY23" i="7"/>
  <c r="CZ23" i="7" s="1"/>
  <c r="CY48" i="7"/>
  <c r="CZ48" i="7" s="1"/>
  <c r="CY55" i="7"/>
  <c r="CZ55" i="7" s="1"/>
  <c r="CY12" i="7"/>
  <c r="CZ12" i="7" s="1"/>
  <c r="CY30" i="7"/>
  <c r="CZ30" i="7" s="1"/>
  <c r="CY38" i="7"/>
  <c r="CZ38" i="7" s="1"/>
  <c r="CY40" i="7"/>
  <c r="CZ40" i="7" s="1"/>
  <c r="CY15" i="7"/>
  <c r="CZ15" i="7" s="1"/>
  <c r="CY25" i="7"/>
  <c r="CZ25" i="7" s="1"/>
  <c r="CY43" i="7"/>
  <c r="CZ43" i="7" s="1"/>
  <c r="CY29" i="7"/>
  <c r="CZ29" i="7" s="1"/>
  <c r="CY37" i="7"/>
  <c r="CZ37" i="7" s="1"/>
  <c r="CY42" i="7"/>
  <c r="CZ42" i="7" s="1"/>
  <c r="CY24" i="7"/>
  <c r="CZ24" i="7" s="1"/>
  <c r="CY28" i="7"/>
  <c r="CZ28" i="7" s="1"/>
  <c r="CY52" i="7"/>
  <c r="CZ52" i="7" s="1"/>
  <c r="CY49" i="7"/>
  <c r="CZ49" i="7" s="1"/>
  <c r="CY56" i="7"/>
  <c r="CZ56" i="7" s="1"/>
  <c r="CY9" i="7"/>
  <c r="CZ9" i="7" s="1"/>
  <c r="CY26" i="7"/>
  <c r="CZ26" i="7" s="1"/>
  <c r="CY34" i="7"/>
  <c r="CZ34" i="7" s="1"/>
  <c r="CY62" i="7"/>
  <c r="CZ62" i="7" s="1"/>
  <c r="CY44" i="7"/>
  <c r="CZ44" i="7" s="1"/>
  <c r="CY11" i="7"/>
  <c r="CZ11" i="7" s="1"/>
  <c r="CY16" i="7"/>
  <c r="CZ16" i="7" s="1"/>
  <c r="CY50" i="7"/>
  <c r="CZ50" i="7" s="1"/>
  <c r="CY53" i="7"/>
  <c r="CZ53" i="7" s="1"/>
  <c r="CY36" i="7"/>
  <c r="CZ36" i="7" s="1"/>
  <c r="CY54" i="7"/>
  <c r="CZ54" i="7" s="1"/>
  <c r="CR19" i="7"/>
  <c r="CS19" i="7" s="1"/>
  <c r="CR55" i="7"/>
  <c r="CS55" i="7" s="1"/>
  <c r="CR37" i="7"/>
  <c r="CS37" i="7" s="1"/>
  <c r="CR47" i="7"/>
  <c r="CS47" i="7" s="1"/>
  <c r="CR30" i="7"/>
  <c r="CS30" i="7" s="1"/>
  <c r="CR50" i="7"/>
  <c r="CS50" i="7" s="1"/>
  <c r="CR43" i="7"/>
  <c r="CS43" i="7" s="1"/>
  <c r="CR29" i="7"/>
  <c r="CS29" i="7" s="1"/>
  <c r="CR10" i="7"/>
  <c r="CS10" i="7" s="1"/>
  <c r="CR44" i="7"/>
  <c r="CS44" i="7" s="1"/>
  <c r="CR27" i="7"/>
  <c r="CS27" i="7" s="1"/>
  <c r="CR21" i="7"/>
  <c r="CS21" i="7" s="1"/>
  <c r="CR26" i="7"/>
  <c r="CS26" i="7" s="1"/>
  <c r="CR15" i="7"/>
  <c r="CS15" i="7" s="1"/>
  <c r="CR59" i="7"/>
  <c r="CS59" i="7" s="1"/>
  <c r="CR49" i="7"/>
  <c r="CS49" i="7" s="1"/>
  <c r="CR9" i="7"/>
  <c r="CS9" i="7" s="1"/>
  <c r="CR22" i="7"/>
  <c r="CS22" i="7" s="1"/>
  <c r="CR54" i="7"/>
  <c r="CS54" i="7" s="1"/>
  <c r="CR48" i="7"/>
  <c r="CS48" i="7" s="1"/>
  <c r="CR7" i="7"/>
  <c r="CS7" i="7" s="1"/>
  <c r="CR23" i="7"/>
  <c r="CS23" i="7" s="1"/>
  <c r="CR36" i="7"/>
  <c r="CS36" i="7" s="1"/>
  <c r="CR25" i="7"/>
  <c r="CS25" i="7" s="1"/>
  <c r="CR28" i="7"/>
  <c r="CS28" i="7" s="1"/>
  <c r="CR42" i="7"/>
  <c r="CS42" i="7" s="1"/>
  <c r="CR16" i="7"/>
  <c r="CS16" i="7" s="1"/>
  <c r="CR12" i="7"/>
  <c r="CS12" i="7" s="1"/>
  <c r="CR38" i="7"/>
  <c r="CS38" i="7" s="1"/>
  <c r="CR34" i="7"/>
  <c r="CS34" i="7" s="1"/>
  <c r="CR62" i="7"/>
  <c r="CS62" i="7" s="1"/>
  <c r="CR51" i="7"/>
  <c r="CS51" i="7" s="1"/>
  <c r="CR56" i="7"/>
  <c r="CS56" i="7" s="1"/>
  <c r="CR52" i="7"/>
  <c r="CS52" i="7" s="1"/>
  <c r="CD30" i="7"/>
  <c r="CE30" i="7" s="1"/>
  <c r="CD10" i="7"/>
  <c r="CE10" i="7" s="1"/>
  <c r="CD42" i="7"/>
  <c r="CE42" i="7" s="1"/>
  <c r="CD47" i="7"/>
  <c r="CE47" i="7" s="1"/>
  <c r="CD25" i="7"/>
  <c r="CE25" i="7" s="1"/>
  <c r="CD34" i="7"/>
  <c r="CE34" i="7" s="1"/>
  <c r="CD43" i="7"/>
  <c r="CE43" i="7" s="1"/>
  <c r="CD12" i="7"/>
  <c r="CE12" i="7" s="1"/>
  <c r="CD24" i="7"/>
  <c r="CE24" i="7" s="1"/>
  <c r="CD52" i="7"/>
  <c r="CE52" i="7" s="1"/>
  <c r="CD29" i="7"/>
  <c r="CE29" i="7" s="1"/>
  <c r="CD36" i="7"/>
  <c r="CE36" i="7" s="1"/>
  <c r="CD7" i="7"/>
  <c r="CE7" i="7" s="1"/>
  <c r="CD62" i="7"/>
  <c r="CE62" i="7" s="1"/>
  <c r="CD28" i="7"/>
  <c r="CE28" i="7" s="1"/>
  <c r="CD11" i="7"/>
  <c r="CE11" i="7" s="1"/>
  <c r="CD56" i="7"/>
  <c r="CE56" i="7" s="1"/>
  <c r="CD27" i="7"/>
  <c r="CE27" i="7" s="1"/>
  <c r="CD15" i="7"/>
  <c r="CE15" i="7" s="1"/>
  <c r="CD9" i="7"/>
  <c r="CE9" i="7" s="1"/>
  <c r="CD49" i="7"/>
  <c r="CE49" i="7" s="1"/>
  <c r="CD54" i="7"/>
  <c r="CE54" i="7" s="1"/>
  <c r="CD59" i="7"/>
  <c r="CE59" i="7" s="1"/>
  <c r="CD22" i="7"/>
  <c r="CE22" i="7" s="1"/>
  <c r="CD23" i="7"/>
  <c r="CE23" i="7" s="1"/>
  <c r="CD55" i="7"/>
  <c r="CE55" i="7" s="1"/>
  <c r="CD19" i="7"/>
  <c r="CE19" i="7" s="1"/>
  <c r="CD38" i="7"/>
  <c r="CE38" i="7" s="1"/>
  <c r="CD44" i="7"/>
  <c r="CE44" i="7" s="1"/>
  <c r="BP59" i="7"/>
  <c r="BQ59" i="7" s="1"/>
  <c r="BP19" i="7"/>
  <c r="BQ19" i="7" s="1"/>
  <c r="BP37" i="7"/>
  <c r="BQ37" i="7" s="1"/>
  <c r="BP11" i="7"/>
  <c r="BQ11" i="7" s="1"/>
  <c r="BP44" i="7"/>
  <c r="BQ44" i="7" s="1"/>
  <c r="BP38" i="7"/>
  <c r="BQ38" i="7" s="1"/>
  <c r="BP12" i="7"/>
  <c r="BQ12" i="7" s="1"/>
  <c r="BP23" i="7"/>
  <c r="BQ23" i="7" s="1"/>
  <c r="BP9" i="7"/>
  <c r="BQ9" i="7" s="1"/>
  <c r="BP28" i="7"/>
  <c r="BQ28" i="7" s="1"/>
  <c r="BP50" i="7"/>
  <c r="BQ50" i="7" s="1"/>
  <c r="BP47" i="7"/>
  <c r="BQ47" i="7" s="1"/>
  <c r="BP49" i="7"/>
  <c r="BQ49" i="7" s="1"/>
  <c r="BP52" i="7"/>
  <c r="BQ52" i="7" s="1"/>
  <c r="BP30" i="7"/>
  <c r="BQ30" i="7" s="1"/>
  <c r="BP54" i="7"/>
  <c r="BQ54" i="7" s="1"/>
  <c r="BP62" i="7"/>
  <c r="BQ62" i="7" s="1"/>
  <c r="BP7" i="7"/>
  <c r="BQ7" i="7" s="1"/>
  <c r="BP36" i="7"/>
  <c r="BQ36" i="7" s="1"/>
  <c r="BP15" i="7"/>
  <c r="BQ15" i="7" s="1"/>
  <c r="BP43" i="7"/>
  <c r="BQ43" i="7" s="1"/>
  <c r="BP27" i="7"/>
  <c r="BQ27" i="7" s="1"/>
  <c r="BP25" i="7"/>
  <c r="BQ25" i="7" s="1"/>
  <c r="BP22" i="7"/>
  <c r="BQ22" i="7" s="1"/>
  <c r="BP56" i="7"/>
  <c r="BQ56" i="7" s="1"/>
  <c r="BP55" i="7"/>
  <c r="BQ55" i="7" s="1"/>
  <c r="BI55" i="7"/>
  <c r="BJ55" i="7" s="1"/>
  <c r="BI7" i="7"/>
  <c r="BJ7" i="7" s="1"/>
  <c r="BI10" i="7"/>
  <c r="BJ10" i="7" s="1"/>
  <c r="BI11" i="7"/>
  <c r="BJ11" i="7" s="1"/>
  <c r="BI38" i="7"/>
  <c r="BJ38" i="7" s="1"/>
  <c r="BI22" i="7"/>
  <c r="BJ22" i="7" s="1"/>
  <c r="BI23" i="7"/>
  <c r="BJ23" i="7" s="1"/>
  <c r="BI12" i="7"/>
  <c r="BJ12" i="7" s="1"/>
  <c r="BI16" i="7"/>
  <c r="BJ16" i="7" s="1"/>
  <c r="BI59" i="7"/>
  <c r="BJ59" i="7" s="1"/>
  <c r="BI49" i="7"/>
  <c r="BJ49" i="7" s="1"/>
  <c r="BI54" i="7"/>
  <c r="BJ54" i="7" s="1"/>
  <c r="BI47" i="7"/>
  <c r="BJ47" i="7" s="1"/>
  <c r="BI27" i="7"/>
  <c r="BJ27" i="7" s="1"/>
  <c r="BI19" i="7"/>
  <c r="BJ19" i="7" s="1"/>
  <c r="BI44" i="7"/>
  <c r="BJ44" i="7" s="1"/>
  <c r="BI48" i="7"/>
  <c r="BJ48" i="7" s="1"/>
  <c r="BI43" i="7"/>
  <c r="BJ43" i="7" s="1"/>
  <c r="BI25" i="7"/>
  <c r="BJ25" i="7" s="1"/>
  <c r="BI9" i="7"/>
  <c r="BJ9" i="7" s="1"/>
  <c r="BI62" i="7"/>
  <c r="BJ62" i="7" s="1"/>
  <c r="BI15" i="7"/>
  <c r="BJ15" i="7" s="1"/>
  <c r="BI30" i="7"/>
  <c r="BJ30" i="7" s="1"/>
  <c r="BI28" i="7"/>
  <c r="BJ28" i="7" s="1"/>
  <c r="BI36" i="7"/>
  <c r="BJ36" i="7" s="1"/>
  <c r="BI52" i="7"/>
  <c r="BJ52" i="7" s="1"/>
  <c r="BB37" i="7"/>
  <c r="BC37" i="7" s="1"/>
  <c r="BB49" i="7"/>
  <c r="BC49" i="7" s="1"/>
  <c r="BB52" i="7"/>
  <c r="BC52" i="7" s="1"/>
  <c r="BB43" i="7"/>
  <c r="BC43" i="7" s="1"/>
  <c r="BB11" i="7"/>
  <c r="BC11" i="7" s="1"/>
  <c r="BB19" i="7"/>
  <c r="BC19" i="7" s="1"/>
  <c r="BB24" i="7"/>
  <c r="BC24" i="7" s="1"/>
  <c r="BB56" i="7"/>
  <c r="BC56" i="7" s="1"/>
  <c r="BB15" i="7"/>
  <c r="BC15" i="7" s="1"/>
  <c r="BB36" i="7"/>
  <c r="BC36" i="7" s="1"/>
  <c r="BB22" i="7"/>
  <c r="BC22" i="7" s="1"/>
  <c r="BB47" i="7"/>
  <c r="BC47" i="7" s="1"/>
  <c r="BB48" i="7"/>
  <c r="BC48" i="7" s="1"/>
  <c r="BB5" i="7"/>
  <c r="BC5" i="7" s="1"/>
  <c r="BB12" i="7"/>
  <c r="BC12" i="7" s="1"/>
  <c r="BB10" i="7"/>
  <c r="BC10" i="7" s="1"/>
  <c r="BB28" i="7"/>
  <c r="BC28" i="7" s="1"/>
  <c r="BB44" i="7"/>
  <c r="BC44" i="7" s="1"/>
  <c r="BB51" i="7"/>
  <c r="BC51" i="7" s="1"/>
  <c r="BB23" i="7"/>
  <c r="BC23" i="7" s="1"/>
  <c r="BB62" i="7"/>
  <c r="BC62" i="7" s="1"/>
  <c r="BB30" i="7"/>
  <c r="BC30" i="7" s="1"/>
  <c r="BB9" i="7"/>
  <c r="BC9" i="7" s="1"/>
  <c r="BB55" i="7"/>
  <c r="BC55" i="7" s="1"/>
  <c r="BB27" i="7"/>
  <c r="BC27" i="7" s="1"/>
  <c r="BB54" i="7"/>
  <c r="BC54" i="7" s="1"/>
  <c r="BB59" i="7"/>
  <c r="BC59" i="7" s="1"/>
  <c r="AU36" i="7"/>
  <c r="AV36" i="7" s="1"/>
  <c r="AU43" i="7"/>
  <c r="AV43" i="7" s="1"/>
  <c r="AU53" i="7"/>
  <c r="AV53" i="7" s="1"/>
  <c r="AU58" i="7"/>
  <c r="AV58" i="7" s="1"/>
  <c r="AU21" i="7"/>
  <c r="AV21" i="7" s="1"/>
  <c r="AU51" i="7"/>
  <c r="AV51" i="7" s="1"/>
  <c r="AU47" i="7"/>
  <c r="AV47" i="7" s="1"/>
  <c r="AU28" i="7"/>
  <c r="AV28" i="7" s="1"/>
  <c r="AU29" i="7"/>
  <c r="AV29" i="7" s="1"/>
  <c r="AU38" i="7"/>
  <c r="AV38" i="7" s="1"/>
  <c r="AU17" i="7"/>
  <c r="AV17" i="7" s="1"/>
  <c r="AU11" i="7"/>
  <c r="AV11" i="7" s="1"/>
  <c r="AU40" i="7"/>
  <c r="AV40" i="7" s="1"/>
  <c r="AU34" i="7"/>
  <c r="AV34" i="7" s="1"/>
  <c r="AU49" i="7"/>
  <c r="AV49" i="7" s="1"/>
  <c r="AU26" i="7"/>
  <c r="AV26" i="7" s="1"/>
  <c r="AU52" i="7"/>
  <c r="AV52" i="7" s="1"/>
  <c r="AU9" i="7"/>
  <c r="AV9" i="7" s="1"/>
  <c r="AU55" i="7"/>
  <c r="AV55" i="7" s="1"/>
  <c r="AU44" i="7"/>
  <c r="AV44" i="7" s="1"/>
  <c r="AU27" i="7"/>
  <c r="AV27" i="7" s="1"/>
  <c r="AU14" i="7"/>
  <c r="AV14" i="7" s="1"/>
  <c r="AU5" i="7"/>
  <c r="AV5" i="7" s="1"/>
  <c r="AN48" i="7"/>
  <c r="AO48" i="7" s="1"/>
  <c r="AN11" i="7"/>
  <c r="AO11" i="7" s="1"/>
  <c r="AN14" i="7"/>
  <c r="AO14" i="7" s="1"/>
  <c r="AN17" i="7"/>
  <c r="AO17" i="7" s="1"/>
  <c r="AN28" i="7"/>
  <c r="AO28" i="7" s="1"/>
  <c r="AN38" i="7"/>
  <c r="AO38" i="7" s="1"/>
  <c r="AN26" i="7"/>
  <c r="AO26" i="7" s="1"/>
  <c r="AN52" i="7"/>
  <c r="AO52" i="7" s="1"/>
  <c r="AN42" i="7"/>
  <c r="AO42" i="7" s="1"/>
  <c r="AN27" i="7"/>
  <c r="AO27" i="7" s="1"/>
  <c r="AN55" i="7"/>
  <c r="AO55" i="7" s="1"/>
  <c r="AN29" i="7"/>
  <c r="AO29" i="7" s="1"/>
  <c r="AN47" i="7"/>
  <c r="AO47" i="7" s="1"/>
  <c r="AN19" i="7"/>
  <c r="AO19" i="7" s="1"/>
  <c r="AN34" i="7"/>
  <c r="AO34" i="7" s="1"/>
  <c r="AN40" i="7"/>
  <c r="AO40" i="7" s="1"/>
  <c r="AN21" i="7"/>
  <c r="AO21" i="7" s="1"/>
  <c r="AN54" i="7"/>
  <c r="AO54" i="7" s="1"/>
  <c r="AN9" i="7"/>
  <c r="AO9" i="7" s="1"/>
  <c r="AN49" i="7"/>
  <c r="AO49" i="7" s="1"/>
  <c r="AN43" i="7"/>
  <c r="AO43" i="7" s="1"/>
  <c r="AN51" i="7"/>
  <c r="AO51" i="7" s="1"/>
  <c r="AN12" i="7"/>
  <c r="AO12" i="7" s="1"/>
  <c r="AN36" i="7"/>
  <c r="AO36" i="7" s="1"/>
  <c r="AN37" i="7"/>
  <c r="AO37" i="7" s="1"/>
  <c r="AN44" i="7"/>
  <c r="AO44" i="7" s="1"/>
  <c r="AN58" i="7"/>
  <c r="AO58" i="7" s="1"/>
  <c r="AN53" i="7"/>
  <c r="AO53" i="7" s="1"/>
  <c r="AN50" i="7"/>
  <c r="AO50" i="7" s="1"/>
  <c r="AN24" i="7"/>
  <c r="AO24" i="7" s="1"/>
  <c r="Y45" i="7"/>
  <c r="Z45" i="7" s="1"/>
  <c r="AA45" i="7" s="1"/>
  <c r="Y54" i="7"/>
  <c r="Z54" i="7" s="1"/>
  <c r="AA54" i="7" s="1"/>
  <c r="Y19" i="7"/>
  <c r="Y51" i="7"/>
  <c r="Z51" i="7" s="1"/>
  <c r="AA51" i="7" s="1"/>
  <c r="Y38" i="7"/>
  <c r="Z38" i="7" s="1"/>
  <c r="AA38" i="7" s="1"/>
  <c r="Y49" i="7"/>
  <c r="Y27" i="7"/>
  <c r="Y18" i="7"/>
  <c r="Z18" i="7" s="1"/>
  <c r="AA18" i="7" s="1"/>
  <c r="Y21" i="7"/>
  <c r="Y28" i="7"/>
  <c r="Y44" i="7"/>
  <c r="Y29" i="7"/>
  <c r="Y26" i="7"/>
  <c r="Y24" i="7"/>
  <c r="Y9" i="7"/>
  <c r="Y48" i="7"/>
  <c r="Y34" i="7"/>
  <c r="Y33" i="7"/>
  <c r="Y12" i="7"/>
  <c r="Y22" i="7"/>
  <c r="Y55" i="7"/>
  <c r="Y47" i="7"/>
  <c r="Z47" i="7" s="1"/>
  <c r="AA47" i="7" s="1"/>
  <c r="Y43" i="7"/>
  <c r="Z43" i="7" s="1"/>
  <c r="AA43" i="7" s="1"/>
  <c r="Y36" i="7"/>
  <c r="Z36" i="7" s="1"/>
  <c r="AA36" i="7" s="1"/>
  <c r="Y31" i="7"/>
  <c r="Z31" i="7" s="1"/>
  <c r="AA31" i="7" s="1"/>
  <c r="II33" i="7"/>
  <c r="IJ33" i="7" s="1"/>
  <c r="FX33" i="7"/>
  <c r="FY33" i="7" s="1"/>
  <c r="FX31" i="7"/>
  <c r="FY31" i="7" s="1"/>
  <c r="FX18" i="7"/>
  <c r="FY18" i="7" s="1"/>
  <c r="EV38" i="7"/>
  <c r="EW38" i="7" s="1"/>
  <c r="EV51" i="7"/>
  <c r="EW51" i="7" s="1"/>
  <c r="EO51" i="7"/>
  <c r="EP51" i="7" s="1"/>
  <c r="EO18" i="7"/>
  <c r="EP18" i="7" s="1"/>
  <c r="EO38" i="7"/>
  <c r="EP38" i="7" s="1"/>
  <c r="EA51" i="7"/>
  <c r="EB51" i="7" s="1"/>
  <c r="EA18" i="7"/>
  <c r="EB18" i="7" s="1"/>
  <c r="DT18" i="7"/>
  <c r="DU18" i="7" s="1"/>
  <c r="DT51" i="7"/>
  <c r="CY31" i="7"/>
  <c r="CZ31" i="7" s="1"/>
  <c r="CY18" i="7"/>
  <c r="CZ18" i="7" s="1"/>
  <c r="CR33" i="7"/>
  <c r="CS33" i="7" s="1"/>
  <c r="CR31" i="7"/>
  <c r="CS31" i="7" s="1"/>
  <c r="CK63" i="7"/>
  <c r="CM40" i="7" s="1"/>
  <c r="CD31" i="7"/>
  <c r="CE31" i="7" s="1"/>
  <c r="CD33" i="7"/>
  <c r="CE33" i="7" s="1"/>
  <c r="CD51" i="7"/>
  <c r="CE51" i="7" s="1"/>
  <c r="BW63" i="7"/>
  <c r="BY33" i="7" s="1"/>
  <c r="BP51" i="7"/>
  <c r="BQ51" i="7" s="1"/>
  <c r="BP33" i="7"/>
  <c r="BQ33" i="7" s="1"/>
  <c r="BI33" i="7"/>
  <c r="BJ33" i="7" s="1"/>
  <c r="BI31" i="7"/>
  <c r="BJ31" i="7" s="1"/>
  <c r="BI51" i="7"/>
  <c r="BJ51" i="7" s="1"/>
  <c r="BB33" i="7"/>
  <c r="BC33" i="7" s="1"/>
  <c r="BB31" i="7"/>
  <c r="BC31" i="7" s="1"/>
  <c r="AU33" i="7"/>
  <c r="AV33" i="7" s="1"/>
  <c r="AX30" i="7"/>
  <c r="AN31" i="7"/>
  <c r="AO31" i="7" s="1"/>
  <c r="AN33" i="7"/>
  <c r="AO33" i="7" s="1"/>
  <c r="AN18" i="7"/>
  <c r="AO18" i="7" s="1"/>
  <c r="JR63" i="7"/>
  <c r="HU63" i="7"/>
  <c r="GL63" i="7"/>
  <c r="ER41" i="7"/>
  <c r="DW50" i="7"/>
  <c r="Z57" i="7"/>
  <c r="AC57" i="7" s="1"/>
  <c r="AC46" i="7"/>
  <c r="AC30" i="7"/>
  <c r="AC50" i="7"/>
  <c r="AC56" i="7"/>
  <c r="AC32" i="7"/>
  <c r="AC60" i="7"/>
  <c r="AC17" i="7"/>
  <c r="Z14" i="7"/>
  <c r="AC14" i="7" s="1"/>
  <c r="Z20" i="7"/>
  <c r="AC20" i="7" s="1"/>
  <c r="AC39" i="7"/>
  <c r="AC40" i="7"/>
  <c r="Z25" i="7"/>
  <c r="AC25" i="7" s="1"/>
  <c r="HW37" i="7" l="1"/>
  <c r="JT39" i="7"/>
  <c r="HW11" i="7"/>
  <c r="HW38" i="7"/>
  <c r="HW18" i="7"/>
  <c r="JT24" i="7"/>
  <c r="HW45" i="7"/>
  <c r="HW31" i="7"/>
  <c r="BY42" i="7"/>
  <c r="JT27" i="7"/>
  <c r="HW48" i="7"/>
  <c r="HX48" i="7" s="1"/>
  <c r="BY58" i="7"/>
  <c r="BZ58" i="7" s="1"/>
  <c r="CM38" i="7"/>
  <c r="CN38" i="7" s="1"/>
  <c r="BY59" i="7"/>
  <c r="BZ59" i="7" s="1"/>
  <c r="GN45" i="7"/>
  <c r="GO45" i="7" s="1"/>
  <c r="HW23" i="7"/>
  <c r="HX23" i="7" s="1"/>
  <c r="HW33" i="7"/>
  <c r="GN10" i="7"/>
  <c r="JT42" i="7"/>
  <c r="JT55" i="7"/>
  <c r="JT34" i="7"/>
  <c r="JT21" i="7"/>
  <c r="JT43" i="7"/>
  <c r="JT13" i="7"/>
  <c r="JU13" i="7" s="1"/>
  <c r="JT11" i="7"/>
  <c r="JT31" i="7"/>
  <c r="JT53" i="7"/>
  <c r="JU53" i="7" s="1"/>
  <c r="JT38" i="7"/>
  <c r="JU38" i="7" s="1"/>
  <c r="JT51" i="7"/>
  <c r="JU51" i="7" s="1"/>
  <c r="JT57" i="7"/>
  <c r="JU57" i="7" s="1"/>
  <c r="JT29" i="7"/>
  <c r="JM44" i="7"/>
  <c r="HW54" i="7"/>
  <c r="HW47" i="7"/>
  <c r="HW43" i="7"/>
  <c r="HX43" i="7" s="1"/>
  <c r="HW34" i="7"/>
  <c r="HW53" i="7"/>
  <c r="HW19" i="7"/>
  <c r="HW35" i="7"/>
  <c r="GN42" i="7"/>
  <c r="GN35" i="7"/>
  <c r="GO35" i="7" s="1"/>
  <c r="GN48" i="7"/>
  <c r="GO48" i="7" s="1"/>
  <c r="GN53" i="7"/>
  <c r="GN54" i="7"/>
  <c r="GN47" i="7"/>
  <c r="GO47" i="7" s="1"/>
  <c r="GN24" i="7"/>
  <c r="GO24" i="7" s="1"/>
  <c r="CM50" i="7"/>
  <c r="CM48" i="7"/>
  <c r="CM52" i="7"/>
  <c r="CM58" i="7"/>
  <c r="CN58" i="7" s="1"/>
  <c r="CM26" i="7"/>
  <c r="CM45" i="7"/>
  <c r="CM27" i="7"/>
  <c r="CM42" i="7"/>
  <c r="CM51" i="7"/>
  <c r="BY50" i="7"/>
  <c r="BY53" i="7"/>
  <c r="BZ53" i="7" s="1"/>
  <c r="BY10" i="7"/>
  <c r="BZ10" i="7" s="1"/>
  <c r="BY29" i="7"/>
  <c r="BZ29" i="7" s="1"/>
  <c r="BY11" i="7"/>
  <c r="BZ11" i="7" s="1"/>
  <c r="BY30" i="7"/>
  <c r="BY45" i="7"/>
  <c r="BZ45" i="7" s="1"/>
  <c r="BY62" i="7"/>
  <c r="BY12" i="7"/>
  <c r="BY44" i="7"/>
  <c r="BZ44" i="7" s="1"/>
  <c r="BY18" i="7"/>
  <c r="BZ18" i="7" s="1"/>
  <c r="BY43" i="7"/>
  <c r="BZ43" i="7" s="1"/>
  <c r="BY31" i="7"/>
  <c r="BY56" i="7"/>
  <c r="CM9" i="7"/>
  <c r="CN9" i="7" s="1"/>
  <c r="GN9" i="7"/>
  <c r="GO9" i="7" s="1"/>
  <c r="BY8" i="7"/>
  <c r="BZ8" i="7" s="1"/>
  <c r="CM8" i="7"/>
  <c r="CN8" i="7" s="1"/>
  <c r="JT8" i="7"/>
  <c r="JU8" i="7" s="1"/>
  <c r="AA8" i="7"/>
  <c r="GN8" i="7"/>
  <c r="GO8" i="7" s="1"/>
  <c r="GN7" i="7"/>
  <c r="GO7" i="7" s="1"/>
  <c r="JT7" i="7"/>
  <c r="JU7" i="7" s="1"/>
  <c r="BY7" i="7"/>
  <c r="BZ7" i="7" s="1"/>
  <c r="JD63" i="7"/>
  <c r="JF49" i="7" s="1"/>
  <c r="JG49" i="7" s="1"/>
  <c r="IB63" i="7"/>
  <c r="HW6" i="7"/>
  <c r="HX6" i="7" s="1"/>
  <c r="AA6" i="7"/>
  <c r="GN6" i="7"/>
  <c r="GO6" i="7" s="1"/>
  <c r="JT6" i="7"/>
  <c r="JU6" i="7" s="1"/>
  <c r="CM6" i="7"/>
  <c r="CN6" i="7" s="1"/>
  <c r="BY6" i="7"/>
  <c r="BZ6" i="7" s="1"/>
  <c r="GN5" i="7"/>
  <c r="GO5" i="7" s="1"/>
  <c r="BY5" i="7"/>
  <c r="BZ5" i="7" s="1"/>
  <c r="JK63" i="7"/>
  <c r="JM47" i="7" s="1"/>
  <c r="JT5" i="7"/>
  <c r="JU5" i="7" s="1"/>
  <c r="HW5" i="7"/>
  <c r="HX5" i="7" s="1"/>
  <c r="JZ46" i="7"/>
  <c r="KA7" i="7" s="1"/>
  <c r="KB7" i="7" s="1"/>
  <c r="JT48" i="7"/>
  <c r="JU48" i="7" s="1"/>
  <c r="JT37" i="7"/>
  <c r="JU37" i="7" s="1"/>
  <c r="JT26" i="7"/>
  <c r="JU26" i="7" s="1"/>
  <c r="JT47" i="7"/>
  <c r="JU47" i="7" s="1"/>
  <c r="JT18" i="7"/>
  <c r="JU18" i="7" s="1"/>
  <c r="JT46" i="7"/>
  <c r="JU46" i="7" s="1"/>
  <c r="JT49" i="7"/>
  <c r="JU49" i="7" s="1"/>
  <c r="JT19" i="7"/>
  <c r="JU19" i="7" s="1"/>
  <c r="JT12" i="7"/>
  <c r="JU12" i="7" s="1"/>
  <c r="JT25" i="7"/>
  <c r="JU25" i="7" s="1"/>
  <c r="JT54" i="7"/>
  <c r="JU54" i="7" s="1"/>
  <c r="JT9" i="7"/>
  <c r="JU9" i="7" s="1"/>
  <c r="JT22" i="7"/>
  <c r="JU22" i="7" s="1"/>
  <c r="JT33" i="7"/>
  <c r="JU33" i="7" s="1"/>
  <c r="JT36" i="7"/>
  <c r="JU36" i="7" s="1"/>
  <c r="JT28" i="7"/>
  <c r="JU28" i="7" s="1"/>
  <c r="JT44" i="7"/>
  <c r="JU44" i="7" s="1"/>
  <c r="JM27" i="7"/>
  <c r="JN27" i="7" s="1"/>
  <c r="JM21" i="7"/>
  <c r="JN21" i="7" s="1"/>
  <c r="JF46" i="7"/>
  <c r="JF22" i="7"/>
  <c r="JF37" i="7"/>
  <c r="JF42" i="7"/>
  <c r="JF45" i="7"/>
  <c r="JG45" i="7" s="1"/>
  <c r="JF33" i="7"/>
  <c r="IR51" i="7"/>
  <c r="IR27" i="7"/>
  <c r="IR28" i="7"/>
  <c r="IR35" i="7"/>
  <c r="IR31" i="7"/>
  <c r="ID45" i="7"/>
  <c r="IE45" i="7" s="1"/>
  <c r="ID53" i="7"/>
  <c r="IE53" i="7" s="1"/>
  <c r="ID49" i="7"/>
  <c r="IE49" i="7" s="1"/>
  <c r="ID51" i="7"/>
  <c r="IE51" i="7" s="1"/>
  <c r="ID54" i="7"/>
  <c r="IE54" i="7" s="1"/>
  <c r="ID19" i="7"/>
  <c r="IE19" i="7" s="1"/>
  <c r="ID12" i="7"/>
  <c r="IE12" i="7" s="1"/>
  <c r="ID22" i="7"/>
  <c r="IE22" i="7" s="1"/>
  <c r="ID33" i="7"/>
  <c r="IE33" i="7" s="1"/>
  <c r="ID44" i="7"/>
  <c r="IE44" i="7" s="1"/>
  <c r="ID35" i="7"/>
  <c r="IE35" i="7" s="1"/>
  <c r="ID10" i="7"/>
  <c r="IE10" i="7" s="1"/>
  <c r="ID42" i="7"/>
  <c r="IE42" i="7" s="1"/>
  <c r="ID34" i="7"/>
  <c r="IE34" i="7" s="1"/>
  <c r="ID47" i="7"/>
  <c r="IE47" i="7" s="1"/>
  <c r="ID52" i="7"/>
  <c r="IE52" i="7" s="1"/>
  <c r="ID36" i="7"/>
  <c r="IE36" i="7" s="1"/>
  <c r="ID43" i="7"/>
  <c r="IE43" i="7" s="1"/>
  <c r="ID31" i="7"/>
  <c r="IE31" i="7" s="1"/>
  <c r="ID27" i="7"/>
  <c r="IE27" i="7" s="1"/>
  <c r="ID38" i="7"/>
  <c r="IE38" i="7" s="1"/>
  <c r="ID55" i="7"/>
  <c r="IE55" i="7" s="1"/>
  <c r="ID28" i="7"/>
  <c r="IE28" i="7" s="1"/>
  <c r="ID17" i="7"/>
  <c r="IE17" i="7" s="1"/>
  <c r="ID26" i="7"/>
  <c r="IE26" i="7" s="1"/>
  <c r="ID37" i="7"/>
  <c r="IE37" i="7" s="1"/>
  <c r="ID18" i="7"/>
  <c r="IE18" i="7" s="1"/>
  <c r="ID21" i="7"/>
  <c r="IE21" i="7" s="1"/>
  <c r="ID29" i="7"/>
  <c r="IE29" i="7" s="1"/>
  <c r="ID50" i="7"/>
  <c r="IE50" i="7" s="1"/>
  <c r="ID24" i="7"/>
  <c r="IE24" i="7" s="1"/>
  <c r="HW28" i="7"/>
  <c r="HX28" i="7" s="1"/>
  <c r="HW12" i="7"/>
  <c r="HX12" i="7" s="1"/>
  <c r="HW29" i="7"/>
  <c r="HX29" i="7" s="1"/>
  <c r="HW62" i="7"/>
  <c r="HX62" i="7" s="1"/>
  <c r="HW51" i="7"/>
  <c r="HX51" i="7" s="1"/>
  <c r="HW52" i="7"/>
  <c r="HX52" i="7" s="1"/>
  <c r="HW60" i="7"/>
  <c r="HX60" i="7" s="1"/>
  <c r="HW36" i="7"/>
  <c r="HX36" i="7" s="1"/>
  <c r="HW61" i="7"/>
  <c r="HX61" i="7" s="1"/>
  <c r="HW49" i="7"/>
  <c r="HX49" i="7" s="1"/>
  <c r="HW7" i="7"/>
  <c r="HX7" i="7" s="1"/>
  <c r="HW9" i="7"/>
  <c r="HX9" i="7" s="1"/>
  <c r="HW27" i="7"/>
  <c r="HX27" i="7" s="1"/>
  <c r="HW42" i="7"/>
  <c r="HX42" i="7" s="1"/>
  <c r="HW21" i="7"/>
  <c r="HX21" i="7" s="1"/>
  <c r="HW10" i="7"/>
  <c r="HX10" i="7" s="1"/>
  <c r="HW55" i="7"/>
  <c r="HX55" i="7" s="1"/>
  <c r="HW22" i="7"/>
  <c r="HX22" i="7" s="1"/>
  <c r="HW24" i="7"/>
  <c r="HX24" i="7" s="1"/>
  <c r="HW8" i="7"/>
  <c r="HX8" i="7" s="1"/>
  <c r="HW44" i="7"/>
  <c r="HX44" i="7" s="1"/>
  <c r="HP23" i="7"/>
  <c r="HP42" i="7"/>
  <c r="HP26" i="7"/>
  <c r="HP51" i="7"/>
  <c r="HI52" i="7"/>
  <c r="HI37" i="7"/>
  <c r="HJ37" i="7" s="1"/>
  <c r="HI11" i="7"/>
  <c r="HJ11" i="7" s="1"/>
  <c r="HI51" i="7"/>
  <c r="HI61" i="7"/>
  <c r="HJ61" i="7" s="1"/>
  <c r="HI10" i="7"/>
  <c r="HJ10" i="7" s="1"/>
  <c r="HG63" i="7"/>
  <c r="HI5" i="7" s="1"/>
  <c r="HJ5" i="7" s="1"/>
  <c r="HI12" i="7"/>
  <c r="HJ12" i="7" s="1"/>
  <c r="HI31" i="7"/>
  <c r="HI49" i="7"/>
  <c r="HJ49" i="7" s="1"/>
  <c r="HI21" i="7"/>
  <c r="HJ21" i="7" s="1"/>
  <c r="HI27" i="7"/>
  <c r="HJ27" i="7" s="1"/>
  <c r="HI19" i="7"/>
  <c r="HJ19" i="7" s="1"/>
  <c r="HI62" i="7"/>
  <c r="HJ62" i="7" s="1"/>
  <c r="HI42" i="7"/>
  <c r="HJ42" i="7" s="1"/>
  <c r="HB54" i="7"/>
  <c r="HB45" i="7"/>
  <c r="HB19" i="7"/>
  <c r="HC19" i="7" s="1"/>
  <c r="GZ63" i="7"/>
  <c r="HB5" i="7" s="1"/>
  <c r="HC5" i="7" s="1"/>
  <c r="HB55" i="7"/>
  <c r="HB36" i="7"/>
  <c r="HB33" i="7"/>
  <c r="HC33" i="7" s="1"/>
  <c r="HB52" i="7"/>
  <c r="GU18" i="7"/>
  <c r="GU48" i="7"/>
  <c r="GN43" i="7"/>
  <c r="GO43" i="7" s="1"/>
  <c r="GN33" i="7"/>
  <c r="GO33" i="7" s="1"/>
  <c r="GN27" i="7"/>
  <c r="GO27" i="7" s="1"/>
  <c r="GN52" i="7"/>
  <c r="GO52" i="7" s="1"/>
  <c r="GN11" i="7"/>
  <c r="GO11" i="7" s="1"/>
  <c r="GN19" i="7"/>
  <c r="GO19" i="7" s="1"/>
  <c r="GN26" i="7"/>
  <c r="GO26" i="7" s="1"/>
  <c r="GN55" i="7"/>
  <c r="GO55" i="7" s="1"/>
  <c r="GN40" i="7"/>
  <c r="GO40" i="7" s="1"/>
  <c r="GN18" i="7"/>
  <c r="GO18" i="7" s="1"/>
  <c r="GN44" i="7"/>
  <c r="GO44" i="7" s="1"/>
  <c r="GN49" i="7"/>
  <c r="GO49" i="7" s="1"/>
  <c r="GN36" i="7"/>
  <c r="GO36" i="7" s="1"/>
  <c r="GN21" i="7"/>
  <c r="GO21" i="7" s="1"/>
  <c r="GN29" i="7"/>
  <c r="GO29" i="7" s="1"/>
  <c r="GN31" i="7"/>
  <c r="GO31" i="7" s="1"/>
  <c r="GN28" i="7"/>
  <c r="GO28" i="7" s="1"/>
  <c r="GN37" i="7"/>
  <c r="GO37" i="7" s="1"/>
  <c r="GN34" i="7"/>
  <c r="GO34" i="7" s="1"/>
  <c r="FL28" i="7"/>
  <c r="FM28" i="7" s="1"/>
  <c r="FL32" i="7"/>
  <c r="FL47" i="7"/>
  <c r="FL25" i="7"/>
  <c r="FM25" i="7" s="1"/>
  <c r="FL17" i="7"/>
  <c r="FL51" i="7"/>
  <c r="EV63" i="7"/>
  <c r="EW12" i="7"/>
  <c r="EX11" i="7" s="1"/>
  <c r="EO63" i="7"/>
  <c r="EP11" i="7"/>
  <c r="EQ11" i="7" s="1"/>
  <c r="EQ37" i="7"/>
  <c r="EH63" i="7"/>
  <c r="EJ17" i="7" s="1"/>
  <c r="EI9" i="7"/>
  <c r="EJ47" i="7"/>
  <c r="DV37" i="7"/>
  <c r="DV10" i="7"/>
  <c r="DV24" i="7"/>
  <c r="DV12" i="7"/>
  <c r="DV38" i="7"/>
  <c r="DV29" i="7"/>
  <c r="DT63" i="7"/>
  <c r="DV36" i="7" s="1"/>
  <c r="DU51" i="7"/>
  <c r="DV17" i="7"/>
  <c r="DV11" i="7"/>
  <c r="DV34" i="7"/>
  <c r="DV33" i="7"/>
  <c r="DV44" i="7"/>
  <c r="DV45" i="7"/>
  <c r="CM36" i="7"/>
  <c r="CN36" i="7" s="1"/>
  <c r="CM49" i="7"/>
  <c r="CN49" i="7" s="1"/>
  <c r="CM22" i="7"/>
  <c r="CN22" i="7" s="1"/>
  <c r="CM21" i="7"/>
  <c r="CN21" i="7" s="1"/>
  <c r="CM29" i="7"/>
  <c r="CN29" i="7" s="1"/>
  <c r="CM15" i="7"/>
  <c r="CN15" i="7" s="1"/>
  <c r="CM44" i="7"/>
  <c r="CN44" i="7" s="1"/>
  <c r="CM28" i="7"/>
  <c r="CN28" i="7" s="1"/>
  <c r="CM53" i="7"/>
  <c r="CN53" i="7" s="1"/>
  <c r="CM11" i="7"/>
  <c r="CN11" i="7" s="1"/>
  <c r="CM18" i="7"/>
  <c r="CN18" i="7" s="1"/>
  <c r="CM34" i="7"/>
  <c r="CN34" i="7" s="1"/>
  <c r="CM7" i="7"/>
  <c r="CN7" i="7" s="1"/>
  <c r="CM5" i="7"/>
  <c r="CN5" i="7" s="1"/>
  <c r="CM56" i="7"/>
  <c r="CN56" i="7" s="1"/>
  <c r="CM31" i="7"/>
  <c r="CN31" i="7" s="1"/>
  <c r="CM59" i="7"/>
  <c r="CN59" i="7" s="1"/>
  <c r="CM16" i="7"/>
  <c r="CN16" i="7" s="1"/>
  <c r="CM33" i="7"/>
  <c r="CN33" i="7" s="1"/>
  <c r="CM54" i="7"/>
  <c r="CN54" i="7" s="1"/>
  <c r="CM19" i="7"/>
  <c r="CN19" i="7" s="1"/>
  <c r="CM30" i="7"/>
  <c r="CN30" i="7" s="1"/>
  <c r="CM62" i="7"/>
  <c r="CN62" i="7" s="1"/>
  <c r="CM25" i="7"/>
  <c r="CN25" i="7" s="1"/>
  <c r="CM47" i="7"/>
  <c r="CN47" i="7" s="1"/>
  <c r="CM55" i="7"/>
  <c r="CN55" i="7" s="1"/>
  <c r="CM10" i="7"/>
  <c r="CN10" i="7" s="1"/>
  <c r="CM37" i="7"/>
  <c r="CN37" i="7" s="1"/>
  <c r="CM24" i="7"/>
  <c r="CN24" i="7" s="1"/>
  <c r="CM12" i="7"/>
  <c r="CN12" i="7" s="1"/>
  <c r="CM43" i="7"/>
  <c r="CN43" i="7" s="1"/>
  <c r="CM23" i="7"/>
  <c r="CN23" i="7" s="1"/>
  <c r="CF26" i="7"/>
  <c r="CF40" i="7"/>
  <c r="CF37" i="7"/>
  <c r="CF47" i="7"/>
  <c r="CF15" i="7"/>
  <c r="CF43" i="7"/>
  <c r="CF56" i="7"/>
  <c r="CF31" i="7"/>
  <c r="BY24" i="7"/>
  <c r="BZ24" i="7" s="1"/>
  <c r="BY19" i="7"/>
  <c r="BZ19" i="7" s="1"/>
  <c r="BY36" i="7"/>
  <c r="BZ36" i="7" s="1"/>
  <c r="BY51" i="7"/>
  <c r="BZ51" i="7" s="1"/>
  <c r="BY54" i="7"/>
  <c r="BZ54" i="7" s="1"/>
  <c r="BY37" i="7"/>
  <c r="BZ37" i="7" s="1"/>
  <c r="BY26" i="7"/>
  <c r="BZ26" i="7" s="1"/>
  <c r="BY23" i="7"/>
  <c r="BZ23" i="7" s="1"/>
  <c r="BY47" i="7"/>
  <c r="BZ47" i="7" s="1"/>
  <c r="BY28" i="7"/>
  <c r="BZ28" i="7" s="1"/>
  <c r="BY25" i="7"/>
  <c r="BZ25" i="7" s="1"/>
  <c r="BY27" i="7"/>
  <c r="BZ27" i="7" s="1"/>
  <c r="BY38" i="7"/>
  <c r="BZ38" i="7" s="1"/>
  <c r="BY21" i="7"/>
  <c r="BZ21" i="7" s="1"/>
  <c r="BY16" i="7"/>
  <c r="BZ16" i="7" s="1"/>
  <c r="BY9" i="7"/>
  <c r="BZ9" i="7" s="1"/>
  <c r="BY55" i="7"/>
  <c r="BZ55" i="7" s="1"/>
  <c r="BY52" i="7"/>
  <c r="BZ52" i="7" s="1"/>
  <c r="BY40" i="7"/>
  <c r="BZ40" i="7" s="1"/>
  <c r="BY22" i="7"/>
  <c r="BZ22" i="7" s="1"/>
  <c r="BY15" i="7"/>
  <c r="BZ15" i="7" s="1"/>
  <c r="BY48" i="7"/>
  <c r="BZ48" i="7" s="1"/>
  <c r="BY34" i="7"/>
  <c r="BZ34" i="7" s="1"/>
  <c r="BR59" i="7"/>
  <c r="BR42" i="7"/>
  <c r="BR36" i="7"/>
  <c r="BR12" i="7"/>
  <c r="BR43" i="7"/>
  <c r="BK12" i="7"/>
  <c r="BK58" i="7"/>
  <c r="BK18" i="7"/>
  <c r="BK54" i="7"/>
  <c r="BK11" i="7"/>
  <c r="BK50" i="7"/>
  <c r="BD34" i="7"/>
  <c r="BD56" i="7"/>
  <c r="BD33" i="7"/>
  <c r="BD29" i="7"/>
  <c r="BD45" i="7"/>
  <c r="AW58" i="7"/>
  <c r="JU45" i="7"/>
  <c r="JU29" i="7"/>
  <c r="JU24" i="7"/>
  <c r="JU43" i="7"/>
  <c r="JU27" i="7"/>
  <c r="JU21" i="7"/>
  <c r="JU39" i="7"/>
  <c r="JU55" i="7"/>
  <c r="JU42" i="7"/>
  <c r="JU34" i="7"/>
  <c r="JU11" i="7"/>
  <c r="IW63" i="7"/>
  <c r="IY55" i="7" s="1"/>
  <c r="IP63" i="7"/>
  <c r="IR10" i="7" s="1"/>
  <c r="HX53" i="7"/>
  <c r="HX11" i="7"/>
  <c r="HX45" i="7"/>
  <c r="HX26" i="7"/>
  <c r="HX38" i="7"/>
  <c r="HX54" i="7"/>
  <c r="HX19" i="7"/>
  <c r="HX18" i="7"/>
  <c r="HX34" i="7"/>
  <c r="HX35" i="7"/>
  <c r="HX33" i="7"/>
  <c r="HX37" i="7"/>
  <c r="HX47" i="7"/>
  <c r="HX31" i="7"/>
  <c r="HN63" i="7"/>
  <c r="HP10" i="7" s="1"/>
  <c r="GS63" i="7"/>
  <c r="GU41" i="7" s="1"/>
  <c r="GO42" i="7"/>
  <c r="GO54" i="7"/>
  <c r="GO53" i="7"/>
  <c r="GO38" i="7"/>
  <c r="GO10" i="7"/>
  <c r="FX63" i="7"/>
  <c r="FZ40" i="7" s="1"/>
  <c r="FQ63" i="7"/>
  <c r="FS27" i="7" s="1"/>
  <c r="FJ63" i="7"/>
  <c r="FL34" i="7" s="1"/>
  <c r="FC63" i="7"/>
  <c r="FE33" i="7" s="1"/>
  <c r="EA63" i="7"/>
  <c r="EC32" i="7" s="1"/>
  <c r="DM63" i="7"/>
  <c r="DO10" i="7" s="1"/>
  <c r="DF63" i="7"/>
  <c r="DH18" i="7" s="1"/>
  <c r="CY63" i="7"/>
  <c r="DA27" i="7" s="1"/>
  <c r="CR63" i="7"/>
  <c r="CT53" i="7" s="1"/>
  <c r="CN48" i="7"/>
  <c r="CN50" i="7"/>
  <c r="CN42" i="7"/>
  <c r="CN26" i="7"/>
  <c r="CN27" i="7"/>
  <c r="CN52" i="7"/>
  <c r="CN40" i="7"/>
  <c r="CN51" i="7"/>
  <c r="CN45" i="7"/>
  <c r="CD63" i="7"/>
  <c r="CF16" i="7" s="1"/>
  <c r="BZ62" i="7"/>
  <c r="BZ12" i="7"/>
  <c r="BZ56" i="7"/>
  <c r="BZ30" i="7"/>
  <c r="BZ42" i="7"/>
  <c r="BZ31" i="7"/>
  <c r="BZ50" i="7"/>
  <c r="BZ49" i="7"/>
  <c r="BI63" i="7"/>
  <c r="BK34" i="7" s="1"/>
  <c r="AU63" i="7"/>
  <c r="AW18" i="7" s="1"/>
  <c r="AN63" i="7"/>
  <c r="AP18" i="7" s="1"/>
  <c r="Z22" i="7"/>
  <c r="AA22" i="7" s="1"/>
  <c r="Z24" i="7"/>
  <c r="AA24" i="7" s="1"/>
  <c r="Z29" i="7"/>
  <c r="AA29" i="7" s="1"/>
  <c r="Z12" i="7"/>
  <c r="AA12" i="7" s="1"/>
  <c r="Z34" i="7"/>
  <c r="AA34" i="7" s="1"/>
  <c r="Z44" i="7"/>
  <c r="AA44" i="7" s="1"/>
  <c r="Z33" i="7"/>
  <c r="AA33" i="7" s="1"/>
  <c r="Z48" i="7"/>
  <c r="AA48" i="7" s="1"/>
  <c r="Z9" i="7"/>
  <c r="Z27" i="7"/>
  <c r="AA27" i="7" s="1"/>
  <c r="Z19" i="7"/>
  <c r="AA19" i="7" s="1"/>
  <c r="Z49" i="7"/>
  <c r="AA49" i="7" s="1"/>
  <c r="Z26" i="7"/>
  <c r="AA26" i="7" s="1"/>
  <c r="Z28" i="7"/>
  <c r="AA28" i="7" s="1"/>
  <c r="Z55" i="7"/>
  <c r="AA55" i="7" s="1"/>
  <c r="Z21" i="7"/>
  <c r="AA21" i="7" s="1"/>
  <c r="JU31" i="7"/>
  <c r="II63" i="7"/>
  <c r="IK19" i="7" s="1"/>
  <c r="GO51" i="7"/>
  <c r="BZ33" i="7"/>
  <c r="BP63" i="7"/>
  <c r="BR29" i="7" s="1"/>
  <c r="BB63" i="7"/>
  <c r="BD38" i="7" s="1"/>
  <c r="BE38" i="7" s="1"/>
  <c r="IR50" i="7" l="1"/>
  <c r="CF42" i="7"/>
  <c r="DA44" i="7"/>
  <c r="DB44" i="7" s="1"/>
  <c r="DV53" i="7"/>
  <c r="DW53" i="7" s="1"/>
  <c r="DV25" i="7"/>
  <c r="EJ44" i="7"/>
  <c r="EX21" i="7"/>
  <c r="FZ27" i="7"/>
  <c r="IR52" i="7"/>
  <c r="JM22" i="7"/>
  <c r="CT30" i="7"/>
  <c r="EJ25" i="7"/>
  <c r="EK25" i="7" s="1"/>
  <c r="BD55" i="7"/>
  <c r="BE55" i="7" s="1"/>
  <c r="CF55" i="7"/>
  <c r="CG55" i="7" s="1"/>
  <c r="DA34" i="7"/>
  <c r="DB34" i="7" s="1"/>
  <c r="DV18" i="7"/>
  <c r="DW18" i="7" s="1"/>
  <c r="DV27" i="7"/>
  <c r="EJ21" i="7"/>
  <c r="EX26" i="7"/>
  <c r="FZ44" i="7"/>
  <c r="GA44" i="7" s="1"/>
  <c r="HB28" i="7"/>
  <c r="IY26" i="7"/>
  <c r="JM42" i="7"/>
  <c r="EJ38" i="7"/>
  <c r="DA33" i="7"/>
  <c r="BD49" i="7"/>
  <c r="BD10" i="7"/>
  <c r="CF28" i="7"/>
  <c r="DA50" i="7"/>
  <c r="DB50" i="7" s="1"/>
  <c r="DV51" i="7"/>
  <c r="DW51" i="7" s="1"/>
  <c r="EC54" i="7"/>
  <c r="ED54" i="7" s="1"/>
  <c r="EJ54" i="7"/>
  <c r="EX31" i="7"/>
  <c r="FZ42" i="7"/>
  <c r="GA42" i="7" s="1"/>
  <c r="HB38" i="7"/>
  <c r="HI33" i="7"/>
  <c r="HJ33" i="7" s="1"/>
  <c r="IY39" i="7"/>
  <c r="JM48" i="7"/>
  <c r="DA62" i="7"/>
  <c r="DA10" i="7"/>
  <c r="EC28" i="7"/>
  <c r="EJ27" i="7"/>
  <c r="EX32" i="7"/>
  <c r="EY32" i="7" s="1"/>
  <c r="FZ26" i="7"/>
  <c r="GA26" i="7" s="1"/>
  <c r="IK53" i="7"/>
  <c r="IY21" i="7"/>
  <c r="IZ21" i="7" s="1"/>
  <c r="JM11" i="7"/>
  <c r="JN11" i="7" s="1"/>
  <c r="EQ51" i="7"/>
  <c r="ER51" i="7" s="1"/>
  <c r="DA47" i="7"/>
  <c r="EC21" i="7"/>
  <c r="EJ49" i="7"/>
  <c r="IK48" i="7"/>
  <c r="IY18" i="7"/>
  <c r="JM49" i="7"/>
  <c r="CT40" i="7"/>
  <c r="DA56" i="7"/>
  <c r="JM25" i="7"/>
  <c r="DV20" i="7"/>
  <c r="DW20" i="7" s="1"/>
  <c r="BD15" i="7"/>
  <c r="BE15" i="7" s="1"/>
  <c r="CF22" i="7"/>
  <c r="CG22" i="7" s="1"/>
  <c r="DH29" i="7"/>
  <c r="DI29" i="7" s="1"/>
  <c r="DV32" i="7"/>
  <c r="DW32" i="7" s="1"/>
  <c r="EC25" i="7"/>
  <c r="ED25" i="7" s="1"/>
  <c r="EJ19" i="7"/>
  <c r="EK19" i="7" s="1"/>
  <c r="FE31" i="7"/>
  <c r="HB42" i="7"/>
  <c r="IK38" i="7"/>
  <c r="IY22" i="7"/>
  <c r="JM43" i="7"/>
  <c r="BD62" i="7"/>
  <c r="CF11" i="7"/>
  <c r="DO47" i="7"/>
  <c r="DV48" i="7"/>
  <c r="EC22" i="7"/>
  <c r="EJ43" i="7"/>
  <c r="FE24" i="7"/>
  <c r="FF24" i="7" s="1"/>
  <c r="HB31" i="7"/>
  <c r="HC31" i="7" s="1"/>
  <c r="IK51" i="7"/>
  <c r="JM55" i="7"/>
  <c r="JN55" i="7" s="1"/>
  <c r="HP34" i="7"/>
  <c r="HQ34" i="7" s="1"/>
  <c r="DO24" i="7"/>
  <c r="DV28" i="7"/>
  <c r="EC42" i="7"/>
  <c r="EJ28" i="7"/>
  <c r="EK28" i="7" s="1"/>
  <c r="FE54" i="7"/>
  <c r="GU45" i="7"/>
  <c r="IK28" i="7"/>
  <c r="IL28" i="7" s="1"/>
  <c r="JM12" i="7"/>
  <c r="EJ55" i="7"/>
  <c r="EJ12" i="7"/>
  <c r="EJ34" i="7"/>
  <c r="EK34" i="7" s="1"/>
  <c r="CF52" i="7"/>
  <c r="CG52" i="7" s="1"/>
  <c r="DO29" i="7"/>
  <c r="DP29" i="7" s="1"/>
  <c r="EJ22" i="7"/>
  <c r="EK22" i="7" s="1"/>
  <c r="FE48" i="7"/>
  <c r="FF48" i="7" s="1"/>
  <c r="GU29" i="7"/>
  <c r="GV29" i="7" s="1"/>
  <c r="IR18" i="7"/>
  <c r="JM39" i="7"/>
  <c r="JM33" i="7"/>
  <c r="JN33" i="7" s="1"/>
  <c r="BK37" i="7"/>
  <c r="EC55" i="7"/>
  <c r="BK53" i="7"/>
  <c r="CF38" i="7"/>
  <c r="DV55" i="7"/>
  <c r="DV54" i="7"/>
  <c r="DW54" i="7" s="1"/>
  <c r="FE51" i="7"/>
  <c r="GU50" i="7"/>
  <c r="GV50" i="7" s="1"/>
  <c r="HI45" i="7"/>
  <c r="HJ45" i="7" s="1"/>
  <c r="HP19" i="7"/>
  <c r="HQ19" i="7" s="1"/>
  <c r="IR11" i="7"/>
  <c r="IS11" i="7" s="1"/>
  <c r="JF11" i="7"/>
  <c r="JG11" i="7" s="1"/>
  <c r="JM19" i="7"/>
  <c r="JN19" i="7" s="1"/>
  <c r="JM31" i="7"/>
  <c r="JM38" i="7"/>
  <c r="JM34" i="7"/>
  <c r="JM53" i="7"/>
  <c r="JM51" i="7"/>
  <c r="JN51" i="7" s="1"/>
  <c r="JM24" i="7"/>
  <c r="JM26" i="7"/>
  <c r="JN26" i="7" s="1"/>
  <c r="JM54" i="7"/>
  <c r="JM45" i="7"/>
  <c r="JN45" i="7" s="1"/>
  <c r="JM37" i="7"/>
  <c r="JM36" i="7"/>
  <c r="JN36" i="7" s="1"/>
  <c r="JM28" i="7"/>
  <c r="JM13" i="7"/>
  <c r="JN13" i="7" s="1"/>
  <c r="JM18" i="7"/>
  <c r="JM29" i="7"/>
  <c r="JN29" i="7" s="1"/>
  <c r="JM46" i="7"/>
  <c r="JN46" i="7" s="1"/>
  <c r="JM57" i="7"/>
  <c r="JF57" i="7"/>
  <c r="JG57" i="7" s="1"/>
  <c r="JF29" i="7"/>
  <c r="JF28" i="7"/>
  <c r="JG28" i="7" s="1"/>
  <c r="JF25" i="7"/>
  <c r="JF26" i="7"/>
  <c r="JF47" i="7"/>
  <c r="JG47" i="7" s="1"/>
  <c r="JF31" i="7"/>
  <c r="JG31" i="7" s="1"/>
  <c r="JF44" i="7"/>
  <c r="JG44" i="7" s="1"/>
  <c r="JF21" i="7"/>
  <c r="JG21" i="7" s="1"/>
  <c r="JF38" i="7"/>
  <c r="JG38" i="7" s="1"/>
  <c r="JF19" i="7"/>
  <c r="JG19" i="7" s="1"/>
  <c r="JF54" i="7"/>
  <c r="JG54" i="7" s="1"/>
  <c r="JF12" i="7"/>
  <c r="JG12" i="7" s="1"/>
  <c r="JF39" i="7"/>
  <c r="JG39" i="7" s="1"/>
  <c r="JF34" i="7"/>
  <c r="JG34" i="7" s="1"/>
  <c r="JF53" i="7"/>
  <c r="JG53" i="7" s="1"/>
  <c r="JF27" i="7"/>
  <c r="JF48" i="7"/>
  <c r="JF18" i="7"/>
  <c r="JG18" i="7" s="1"/>
  <c r="JF55" i="7"/>
  <c r="JG55" i="7" s="1"/>
  <c r="JF24" i="7"/>
  <c r="JG24" i="7" s="1"/>
  <c r="JF51" i="7"/>
  <c r="JG51" i="7" s="1"/>
  <c r="JF13" i="7"/>
  <c r="JG13" i="7" s="1"/>
  <c r="JF43" i="7"/>
  <c r="JF36" i="7"/>
  <c r="JG36" i="7" s="1"/>
  <c r="IY42" i="7"/>
  <c r="IY11" i="7"/>
  <c r="IZ11" i="7" s="1"/>
  <c r="IY36" i="7"/>
  <c r="IZ36" i="7" s="1"/>
  <c r="IY51" i="7"/>
  <c r="IZ51" i="7" s="1"/>
  <c r="IY46" i="7"/>
  <c r="IZ46" i="7" s="1"/>
  <c r="IY27" i="7"/>
  <c r="IZ27" i="7" s="1"/>
  <c r="IY19" i="7"/>
  <c r="IY44" i="7"/>
  <c r="IY28" i="7"/>
  <c r="IY48" i="7"/>
  <c r="IR43" i="7"/>
  <c r="IR33" i="7"/>
  <c r="IR29" i="7"/>
  <c r="IR38" i="7"/>
  <c r="IR42" i="7"/>
  <c r="IR24" i="7"/>
  <c r="IK17" i="7"/>
  <c r="IK50" i="7"/>
  <c r="IL50" i="7" s="1"/>
  <c r="IK10" i="7"/>
  <c r="IL10" i="7" s="1"/>
  <c r="IK34" i="7"/>
  <c r="IK44" i="7"/>
  <c r="IL44" i="7" s="1"/>
  <c r="IK55" i="7"/>
  <c r="IL55" i="7" s="1"/>
  <c r="IK33" i="7"/>
  <c r="ID11" i="7"/>
  <c r="IE11" i="7" s="1"/>
  <c r="ID48" i="7"/>
  <c r="IE48" i="7" s="1"/>
  <c r="HP28" i="7"/>
  <c r="HP22" i="7"/>
  <c r="HP18" i="7"/>
  <c r="HP11" i="7"/>
  <c r="HP61" i="7"/>
  <c r="HP38" i="7"/>
  <c r="HP36" i="7"/>
  <c r="HB22" i="7"/>
  <c r="HB43" i="7"/>
  <c r="HC43" i="7" s="1"/>
  <c r="HB60" i="7"/>
  <c r="HB62" i="7"/>
  <c r="HC62" i="7" s="1"/>
  <c r="HB23" i="7"/>
  <c r="HC23" i="7" s="1"/>
  <c r="HB26" i="7"/>
  <c r="HC26" i="7" s="1"/>
  <c r="HB18" i="7"/>
  <c r="HC18" i="7" s="1"/>
  <c r="HB11" i="7"/>
  <c r="HB24" i="7"/>
  <c r="HC24" i="7" s="1"/>
  <c r="GU12" i="7"/>
  <c r="GV12" i="7" s="1"/>
  <c r="GU42" i="7"/>
  <c r="GU49" i="7"/>
  <c r="GV49" i="7" s="1"/>
  <c r="GU36" i="7"/>
  <c r="FZ10" i="7"/>
  <c r="FZ45" i="7"/>
  <c r="FZ29" i="7"/>
  <c r="FZ35" i="7"/>
  <c r="FZ24" i="7"/>
  <c r="GA24" i="7" s="1"/>
  <c r="FZ38" i="7"/>
  <c r="GA38" i="7" s="1"/>
  <c r="FZ28" i="7"/>
  <c r="GA28" i="7" s="1"/>
  <c r="FZ54" i="7"/>
  <c r="GA54" i="7" s="1"/>
  <c r="FZ18" i="7"/>
  <c r="GA18" i="7" s="1"/>
  <c r="FZ55" i="7"/>
  <c r="GA55" i="7" s="1"/>
  <c r="FS33" i="7"/>
  <c r="FS53" i="7"/>
  <c r="FS19" i="7"/>
  <c r="FS48" i="7"/>
  <c r="FL18" i="7"/>
  <c r="FM18" i="7" s="1"/>
  <c r="FL55" i="7"/>
  <c r="FL20" i="7"/>
  <c r="FL36" i="7"/>
  <c r="FL42" i="7"/>
  <c r="FL27" i="7"/>
  <c r="FM27" i="7" s="1"/>
  <c r="FL11" i="7"/>
  <c r="FM11" i="7" s="1"/>
  <c r="FL19" i="7"/>
  <c r="FM19" i="7" s="1"/>
  <c r="FL49" i="7"/>
  <c r="FM49" i="7" s="1"/>
  <c r="FE26" i="7"/>
  <c r="FF26" i="7" s="1"/>
  <c r="FE29" i="7"/>
  <c r="FF29" i="7" s="1"/>
  <c r="FE40" i="7"/>
  <c r="FE32" i="7"/>
  <c r="FE44" i="7"/>
  <c r="FE20" i="7"/>
  <c r="FE42" i="7"/>
  <c r="EX34" i="7"/>
  <c r="EX51" i="7"/>
  <c r="EX36" i="7"/>
  <c r="EX45" i="7"/>
  <c r="EQ26" i="7"/>
  <c r="EQ25" i="7"/>
  <c r="EC10" i="7"/>
  <c r="ED10" i="7" s="1"/>
  <c r="EC44" i="7"/>
  <c r="ED44" i="7" s="1"/>
  <c r="EC34" i="7"/>
  <c r="ED34" i="7" s="1"/>
  <c r="EC33" i="7"/>
  <c r="ED33" i="7" s="1"/>
  <c r="EC53" i="7"/>
  <c r="ED53" i="7" s="1"/>
  <c r="EC51" i="7"/>
  <c r="EC19" i="7"/>
  <c r="DV22" i="7"/>
  <c r="DW22" i="7" s="1"/>
  <c r="DV19" i="7"/>
  <c r="DV49" i="7"/>
  <c r="DO43" i="7"/>
  <c r="DO36" i="7"/>
  <c r="DO38" i="7"/>
  <c r="DO51" i="7"/>
  <c r="DO48" i="7"/>
  <c r="DO21" i="7"/>
  <c r="DP21" i="7" s="1"/>
  <c r="DO44" i="7"/>
  <c r="DP44" i="7" s="1"/>
  <c r="DO12" i="7"/>
  <c r="DP12" i="7" s="1"/>
  <c r="DO32" i="7"/>
  <c r="DP32" i="7" s="1"/>
  <c r="DO34" i="7"/>
  <c r="DP34" i="7" s="1"/>
  <c r="DO26" i="7"/>
  <c r="DP26" i="7" s="1"/>
  <c r="DO28" i="7"/>
  <c r="DO45" i="7"/>
  <c r="DO49" i="7"/>
  <c r="DH20" i="7"/>
  <c r="DH38" i="7"/>
  <c r="DH51" i="7"/>
  <c r="DI51" i="7" s="1"/>
  <c r="DH48" i="7"/>
  <c r="DH37" i="7"/>
  <c r="DH24" i="7"/>
  <c r="DH17" i="7"/>
  <c r="DH40" i="7"/>
  <c r="DI40" i="7" s="1"/>
  <c r="DH34" i="7"/>
  <c r="DI34" i="7" s="1"/>
  <c r="DH55" i="7"/>
  <c r="DI55" i="7" s="1"/>
  <c r="DH53" i="7"/>
  <c r="DI53" i="7" s="1"/>
  <c r="DH26" i="7"/>
  <c r="DI26" i="7" s="1"/>
  <c r="DH47" i="7"/>
  <c r="DI47" i="7" s="1"/>
  <c r="DH36" i="7"/>
  <c r="DA38" i="7"/>
  <c r="DA19" i="7"/>
  <c r="DA59" i="7"/>
  <c r="DA11" i="7"/>
  <c r="DA23" i="7"/>
  <c r="DB23" i="7" s="1"/>
  <c r="DA58" i="7"/>
  <c r="DB58" i="7" s="1"/>
  <c r="DA31" i="7"/>
  <c r="DA30" i="7"/>
  <c r="DA15" i="7"/>
  <c r="DA48" i="7"/>
  <c r="DB48" i="7" s="1"/>
  <c r="DA37" i="7"/>
  <c r="DB37" i="7" s="1"/>
  <c r="CT59" i="7"/>
  <c r="CT16" i="7"/>
  <c r="CU16" i="7" s="1"/>
  <c r="CT48" i="7"/>
  <c r="CT52" i="7"/>
  <c r="CU52" i="7" s="1"/>
  <c r="CT38" i="7"/>
  <c r="CT27" i="7"/>
  <c r="CU27" i="7" s="1"/>
  <c r="CT11" i="7"/>
  <c r="CT62" i="7"/>
  <c r="CU62" i="7" s="1"/>
  <c r="CT37" i="7"/>
  <c r="CF33" i="7"/>
  <c r="CF53" i="7"/>
  <c r="CG53" i="7" s="1"/>
  <c r="CF54" i="7"/>
  <c r="BR24" i="7"/>
  <c r="BR58" i="7"/>
  <c r="BR48" i="7"/>
  <c r="BS48" i="7" s="1"/>
  <c r="BR50" i="7"/>
  <c r="BR51" i="7"/>
  <c r="BR10" i="7"/>
  <c r="BS10" i="7" s="1"/>
  <c r="BR26" i="7"/>
  <c r="BS26" i="7" s="1"/>
  <c r="BR44" i="7"/>
  <c r="BS44" i="7" s="1"/>
  <c r="BK31" i="7"/>
  <c r="BK30" i="7"/>
  <c r="BK44" i="7"/>
  <c r="BL44" i="7" s="1"/>
  <c r="BK45" i="7"/>
  <c r="BK16" i="7"/>
  <c r="BK15" i="7"/>
  <c r="BK52" i="7"/>
  <c r="BK22" i="7"/>
  <c r="BK43" i="7"/>
  <c r="BD19" i="7"/>
  <c r="BE19" i="7" s="1"/>
  <c r="BD44" i="7"/>
  <c r="BE44" i="7" s="1"/>
  <c r="BD31" i="7"/>
  <c r="BE31" i="7" s="1"/>
  <c r="AW12" i="7"/>
  <c r="AX12" i="7" s="1"/>
  <c r="AW31" i="7"/>
  <c r="AX31" i="7" s="1"/>
  <c r="AW43" i="7"/>
  <c r="AW21" i="7"/>
  <c r="AX21" i="7" s="1"/>
  <c r="AW42" i="7"/>
  <c r="AW48" i="7"/>
  <c r="AW40" i="7"/>
  <c r="AW53" i="7"/>
  <c r="AW50" i="7"/>
  <c r="AW52" i="7"/>
  <c r="AX52" i="7" s="1"/>
  <c r="AW49" i="7"/>
  <c r="AX49" i="7" s="1"/>
  <c r="AW55" i="7"/>
  <c r="AW33" i="7"/>
  <c r="AW14" i="7"/>
  <c r="AW54" i="7"/>
  <c r="AW19" i="7"/>
  <c r="AX19" i="7" s="1"/>
  <c r="AW17" i="7"/>
  <c r="AX17" i="7" s="1"/>
  <c r="AW28" i="7"/>
  <c r="ID9" i="7"/>
  <c r="IE9" i="7" s="1"/>
  <c r="JM9" i="7"/>
  <c r="JN9" i="7" s="1"/>
  <c r="HP9" i="7"/>
  <c r="DH9" i="7"/>
  <c r="HI9" i="7"/>
  <c r="HJ9" i="7" s="1"/>
  <c r="CT9" i="7"/>
  <c r="CU9" i="7" s="1"/>
  <c r="BK9" i="7"/>
  <c r="BL9" i="7" s="1"/>
  <c r="HB9" i="7"/>
  <c r="HC9" i="7" s="1"/>
  <c r="BR9" i="7"/>
  <c r="BS9" i="7" s="1"/>
  <c r="IK9" i="7"/>
  <c r="IL9" i="7" s="1"/>
  <c r="FZ9" i="7"/>
  <c r="GA9" i="7" s="1"/>
  <c r="JF9" i="7"/>
  <c r="JG9" i="7" s="1"/>
  <c r="EJ8" i="7"/>
  <c r="EK8" i="7" s="1"/>
  <c r="KA6" i="7"/>
  <c r="KB6" i="7" s="1"/>
  <c r="HI8" i="7"/>
  <c r="HJ8" i="7" s="1"/>
  <c r="DV8" i="7"/>
  <c r="DW8" i="7" s="1"/>
  <c r="ID8" i="7"/>
  <c r="IE8" i="7" s="1"/>
  <c r="EX8" i="7"/>
  <c r="EY8" i="7" s="1"/>
  <c r="JF8" i="7"/>
  <c r="JG8" i="7" s="1"/>
  <c r="KA8" i="7"/>
  <c r="KB8" i="7" s="1"/>
  <c r="IR8" i="7"/>
  <c r="IS8" i="7" s="1"/>
  <c r="CT8" i="7"/>
  <c r="CU8" i="7" s="1"/>
  <c r="BD8" i="7"/>
  <c r="BE8" i="7" s="1"/>
  <c r="JM8" i="7"/>
  <c r="JN8" i="7" s="1"/>
  <c r="AW8" i="7"/>
  <c r="AX8" i="7" s="1"/>
  <c r="BR8" i="7"/>
  <c r="BS8" i="7" s="1"/>
  <c r="FL8" i="7"/>
  <c r="FM8" i="7" s="1"/>
  <c r="FZ8" i="7"/>
  <c r="GA8" i="7" s="1"/>
  <c r="IY8" i="7"/>
  <c r="IZ8" i="7" s="1"/>
  <c r="DA8" i="7"/>
  <c r="DB8" i="7" s="1"/>
  <c r="AP8" i="7"/>
  <c r="AQ8" i="7" s="1"/>
  <c r="DH8" i="7"/>
  <c r="DI8" i="7" s="1"/>
  <c r="FE8" i="7"/>
  <c r="FF8" i="7" s="1"/>
  <c r="IK8" i="7"/>
  <c r="IL8" i="7" s="1"/>
  <c r="BK8" i="7"/>
  <c r="BL8" i="7" s="1"/>
  <c r="DO8" i="7"/>
  <c r="DP8" i="7" s="1"/>
  <c r="EC8" i="7"/>
  <c r="ED8" i="7" s="1"/>
  <c r="EQ8" i="7"/>
  <c r="ER8" i="7" s="1"/>
  <c r="CF8" i="7"/>
  <c r="CG8" i="7" s="1"/>
  <c r="HB8" i="7"/>
  <c r="HC8" i="7" s="1"/>
  <c r="GU8" i="7"/>
  <c r="GV8" i="7" s="1"/>
  <c r="FS8" i="7"/>
  <c r="FT8" i="7" s="1"/>
  <c r="BD7" i="7"/>
  <c r="BE7" i="7" s="1"/>
  <c r="EJ7" i="7"/>
  <c r="EK7" i="7" s="1"/>
  <c r="HP7" i="7"/>
  <c r="HQ7" i="7" s="1"/>
  <c r="JF5" i="7"/>
  <c r="JG5" i="7" s="1"/>
  <c r="JM7" i="7"/>
  <c r="JN7" i="7" s="1"/>
  <c r="AP7" i="7"/>
  <c r="AQ7" i="7" s="1"/>
  <c r="FS7" i="7"/>
  <c r="FT7" i="7" s="1"/>
  <c r="FL7" i="7"/>
  <c r="FM7" i="7" s="1"/>
  <c r="FE7" i="7"/>
  <c r="FF7" i="7" s="1"/>
  <c r="AW7" i="7"/>
  <c r="AX7" i="7" s="1"/>
  <c r="DH7" i="7"/>
  <c r="DI7" i="7" s="1"/>
  <c r="EX24" i="7"/>
  <c r="EY24" i="7" s="1"/>
  <c r="EX7" i="7"/>
  <c r="EY7" i="7" s="1"/>
  <c r="JF6" i="7"/>
  <c r="JG6" i="7" s="1"/>
  <c r="GU7" i="7"/>
  <c r="GV7" i="7" s="1"/>
  <c r="ID6" i="7"/>
  <c r="IE6" i="7" s="1"/>
  <c r="EQ7" i="7"/>
  <c r="ER7" i="7" s="1"/>
  <c r="JF7" i="7"/>
  <c r="JG7" i="7" s="1"/>
  <c r="IR7" i="7"/>
  <c r="IS7" i="7" s="1"/>
  <c r="IY7" i="7"/>
  <c r="IZ7" i="7" s="1"/>
  <c r="IK7" i="7"/>
  <c r="IL7" i="7" s="1"/>
  <c r="EC7" i="7"/>
  <c r="ED7" i="7" s="1"/>
  <c r="ID7" i="7"/>
  <c r="IE7" i="7" s="1"/>
  <c r="DV7" i="7"/>
  <c r="DW7" i="7" s="1"/>
  <c r="DO7" i="7"/>
  <c r="DP7" i="7" s="1"/>
  <c r="ID5" i="7"/>
  <c r="IE5" i="7" s="1"/>
  <c r="DH6" i="7"/>
  <c r="DI6" i="7" s="1"/>
  <c r="DV6" i="7"/>
  <c r="DW6" i="7" s="1"/>
  <c r="HB6" i="7"/>
  <c r="HC6" i="7" s="1"/>
  <c r="HI6" i="7"/>
  <c r="HJ6" i="7" s="1"/>
  <c r="FZ6" i="7"/>
  <c r="GA6" i="7" s="1"/>
  <c r="GU6" i="7"/>
  <c r="GV6" i="7" s="1"/>
  <c r="CF6" i="7"/>
  <c r="CG6" i="7" s="1"/>
  <c r="BK6" i="7"/>
  <c r="BL6" i="7" s="1"/>
  <c r="IR6" i="7"/>
  <c r="IS6" i="7" s="1"/>
  <c r="BR6" i="7"/>
  <c r="BS6" i="7" s="1"/>
  <c r="BD6" i="7"/>
  <c r="BE6" i="7" s="1"/>
  <c r="JM6" i="7"/>
  <c r="JN6" i="7" s="1"/>
  <c r="DA6" i="7"/>
  <c r="DB6" i="7" s="1"/>
  <c r="IK6" i="7"/>
  <c r="IL6" i="7" s="1"/>
  <c r="CT6" i="7"/>
  <c r="CU6" i="7" s="1"/>
  <c r="HP6" i="7"/>
  <c r="HQ6" i="7" s="1"/>
  <c r="IY6" i="7"/>
  <c r="IZ6" i="7" s="1"/>
  <c r="JM5" i="7"/>
  <c r="JN5" i="7" s="1"/>
  <c r="CF5" i="7"/>
  <c r="CG5" i="7" s="1"/>
  <c r="EQ5" i="7"/>
  <c r="ER5" i="7" s="1"/>
  <c r="EJ5" i="7"/>
  <c r="EK5" i="7" s="1"/>
  <c r="IK5" i="7"/>
  <c r="IL5" i="7" s="1"/>
  <c r="EX5" i="7"/>
  <c r="EY5" i="7" s="1"/>
  <c r="GU5" i="7"/>
  <c r="GV5" i="7" s="1"/>
  <c r="HP5" i="7"/>
  <c r="HQ5" i="7" s="1"/>
  <c r="DH5" i="7"/>
  <c r="DI5" i="7" s="1"/>
  <c r="DO5" i="7"/>
  <c r="DP5" i="7" s="1"/>
  <c r="FL5" i="7"/>
  <c r="FM5" i="7" s="1"/>
  <c r="DA5" i="7"/>
  <c r="DB5" i="7" s="1"/>
  <c r="EC5" i="7"/>
  <c r="ED5" i="7" s="1"/>
  <c r="DV5" i="7"/>
  <c r="DW5" i="7" s="1"/>
  <c r="FS5" i="7"/>
  <c r="FT5" i="7" s="1"/>
  <c r="FE5" i="7"/>
  <c r="FF5" i="7" s="1"/>
  <c r="FZ5" i="7"/>
  <c r="GA5" i="7" s="1"/>
  <c r="BK5" i="7"/>
  <c r="BL5" i="7" s="1"/>
  <c r="AW5" i="7"/>
  <c r="AX5" i="7" s="1"/>
  <c r="IR5" i="7"/>
  <c r="IS5" i="7" s="1"/>
  <c r="KA46" i="7"/>
  <c r="KB46" i="7" s="1"/>
  <c r="KA21" i="7"/>
  <c r="KB21" i="7" s="1"/>
  <c r="KA18" i="7"/>
  <c r="KB18" i="7" s="1"/>
  <c r="KA42" i="7"/>
  <c r="KB42" i="7" s="1"/>
  <c r="KA43" i="7"/>
  <c r="KB43" i="7" s="1"/>
  <c r="KA19" i="7"/>
  <c r="KB19" i="7" s="1"/>
  <c r="KA22" i="7"/>
  <c r="KB22" i="7" s="1"/>
  <c r="KA38" i="7"/>
  <c r="KB38" i="7" s="1"/>
  <c r="KA33" i="7"/>
  <c r="KB33" i="7" s="1"/>
  <c r="KA25" i="7"/>
  <c r="KB25" i="7" s="1"/>
  <c r="KA44" i="7"/>
  <c r="KB44" i="7" s="1"/>
  <c r="KA31" i="7"/>
  <c r="KB31" i="7" s="1"/>
  <c r="KA27" i="7"/>
  <c r="KB27" i="7" s="1"/>
  <c r="KA53" i="7"/>
  <c r="KB53" i="7" s="1"/>
  <c r="KA45" i="7"/>
  <c r="KB45" i="7" s="1"/>
  <c r="KA37" i="7"/>
  <c r="KB37" i="7" s="1"/>
  <c r="KA49" i="7"/>
  <c r="KB49" i="7" s="1"/>
  <c r="KA9" i="7"/>
  <c r="KB9" i="7" s="1"/>
  <c r="KA28" i="7"/>
  <c r="KB28" i="7" s="1"/>
  <c r="KA51" i="7"/>
  <c r="KB51" i="7" s="1"/>
  <c r="KA55" i="7"/>
  <c r="KB55" i="7" s="1"/>
  <c r="KA5" i="7"/>
  <c r="KB5" i="7" s="1"/>
  <c r="KA34" i="7"/>
  <c r="KB34" i="7" s="1"/>
  <c r="KA57" i="7"/>
  <c r="KB57" i="7" s="1"/>
  <c r="KA12" i="7"/>
  <c r="KB12" i="7" s="1"/>
  <c r="KA54" i="7"/>
  <c r="KB54" i="7" s="1"/>
  <c r="KA39" i="7"/>
  <c r="KB39" i="7" s="1"/>
  <c r="KA24" i="7"/>
  <c r="KB24" i="7" s="1"/>
  <c r="KA29" i="7"/>
  <c r="KB29" i="7" s="1"/>
  <c r="KA11" i="7"/>
  <c r="KB11" i="7" s="1"/>
  <c r="KA47" i="7"/>
  <c r="KB47" i="7" s="1"/>
  <c r="KA48" i="7"/>
  <c r="KB48" i="7" s="1"/>
  <c r="KA36" i="7"/>
  <c r="KB36" i="7" s="1"/>
  <c r="KA26" i="7"/>
  <c r="KB26" i="7" s="1"/>
  <c r="KA13" i="7"/>
  <c r="KB13" i="7" s="1"/>
  <c r="IY12" i="7"/>
  <c r="IZ12" i="7" s="1"/>
  <c r="IY33" i="7"/>
  <c r="IZ33" i="7" s="1"/>
  <c r="IY49" i="7"/>
  <c r="IZ49" i="7" s="1"/>
  <c r="IY9" i="7"/>
  <c r="IZ9" i="7" s="1"/>
  <c r="IY45" i="7"/>
  <c r="IZ45" i="7" s="1"/>
  <c r="IY25" i="7"/>
  <c r="IZ25" i="7" s="1"/>
  <c r="IY54" i="7"/>
  <c r="IZ54" i="7" s="1"/>
  <c r="IY53" i="7"/>
  <c r="IZ53" i="7" s="1"/>
  <c r="IY34" i="7"/>
  <c r="IZ34" i="7" s="1"/>
  <c r="IY38" i="7"/>
  <c r="IZ38" i="7" s="1"/>
  <c r="IZ18" i="7"/>
  <c r="IY24" i="7"/>
  <c r="IZ24" i="7" s="1"/>
  <c r="IY43" i="7"/>
  <c r="IZ43" i="7" s="1"/>
  <c r="IY57" i="7"/>
  <c r="IZ57" i="7" s="1"/>
  <c r="IY31" i="7"/>
  <c r="IZ31" i="7" s="1"/>
  <c r="IY47" i="7"/>
  <c r="IZ47" i="7" s="1"/>
  <c r="IY13" i="7"/>
  <c r="IZ13" i="7" s="1"/>
  <c r="IY37" i="7"/>
  <c r="IZ37" i="7" s="1"/>
  <c r="IY5" i="7"/>
  <c r="IZ5" i="7" s="1"/>
  <c r="IY29" i="7"/>
  <c r="IZ29" i="7" s="1"/>
  <c r="IR36" i="7"/>
  <c r="IS36" i="7" s="1"/>
  <c r="IR26" i="7"/>
  <c r="IS26" i="7" s="1"/>
  <c r="IR53" i="7"/>
  <c r="IS53" i="7" s="1"/>
  <c r="IR37" i="7"/>
  <c r="IS37" i="7" s="1"/>
  <c r="IR12" i="7"/>
  <c r="IS12" i="7" s="1"/>
  <c r="IR17" i="7"/>
  <c r="IS17" i="7" s="1"/>
  <c r="IR34" i="7"/>
  <c r="IS34" i="7" s="1"/>
  <c r="IR49" i="7"/>
  <c r="IS49" i="7" s="1"/>
  <c r="IR44" i="7"/>
  <c r="IS44" i="7" s="1"/>
  <c r="IR47" i="7"/>
  <c r="IS47" i="7" s="1"/>
  <c r="IR45" i="7"/>
  <c r="IS45" i="7" s="1"/>
  <c r="IS18" i="7"/>
  <c r="IR21" i="7"/>
  <c r="IS21" i="7" s="1"/>
  <c r="IR54" i="7"/>
  <c r="IS54" i="7" s="1"/>
  <c r="IR22" i="7"/>
  <c r="IS22" i="7" s="1"/>
  <c r="IR48" i="7"/>
  <c r="IS48" i="7" s="1"/>
  <c r="IR19" i="7"/>
  <c r="IS19" i="7" s="1"/>
  <c r="IR9" i="7"/>
  <c r="IS9" i="7" s="1"/>
  <c r="IR55" i="7"/>
  <c r="IS55" i="7" s="1"/>
  <c r="IK21" i="7"/>
  <c r="IL21" i="7" s="1"/>
  <c r="IK22" i="7"/>
  <c r="IL22" i="7" s="1"/>
  <c r="IK43" i="7"/>
  <c r="IL43" i="7" s="1"/>
  <c r="IK18" i="7"/>
  <c r="IL18" i="7" s="1"/>
  <c r="IK37" i="7"/>
  <c r="IL37" i="7" s="1"/>
  <c r="IK49" i="7"/>
  <c r="IL49" i="7" s="1"/>
  <c r="IK45" i="7"/>
  <c r="IL45" i="7" s="1"/>
  <c r="IK35" i="7"/>
  <c r="IL35" i="7" s="1"/>
  <c r="IK47" i="7"/>
  <c r="IL47" i="7" s="1"/>
  <c r="IK26" i="7"/>
  <c r="IL26" i="7" s="1"/>
  <c r="IK27" i="7"/>
  <c r="IL27" i="7" s="1"/>
  <c r="IK36" i="7"/>
  <c r="IL36" i="7" s="1"/>
  <c r="IK52" i="7"/>
  <c r="IL52" i="7" s="1"/>
  <c r="IK24" i="7"/>
  <c r="IL24" i="7" s="1"/>
  <c r="IK42" i="7"/>
  <c r="IL42" i="7" s="1"/>
  <c r="IK12" i="7"/>
  <c r="IL12" i="7" s="1"/>
  <c r="IK29" i="7"/>
  <c r="IL29" i="7" s="1"/>
  <c r="IK54" i="7"/>
  <c r="IL54" i="7" s="1"/>
  <c r="IK11" i="7"/>
  <c r="IL11" i="7" s="1"/>
  <c r="IK31" i="7"/>
  <c r="IL31" i="7" s="1"/>
  <c r="HP48" i="7"/>
  <c r="HQ48" i="7" s="1"/>
  <c r="HP33" i="7"/>
  <c r="HQ33" i="7" s="1"/>
  <c r="HP29" i="7"/>
  <c r="HQ29" i="7" s="1"/>
  <c r="HP44" i="7"/>
  <c r="HQ44" i="7" s="1"/>
  <c r="HP24" i="7"/>
  <c r="HQ24" i="7" s="1"/>
  <c r="HP35" i="7"/>
  <c r="HQ35" i="7" s="1"/>
  <c r="HP31" i="7"/>
  <c r="HQ31" i="7" s="1"/>
  <c r="HP49" i="7"/>
  <c r="HQ49" i="7" s="1"/>
  <c r="HQ18" i="7"/>
  <c r="HP53" i="7"/>
  <c r="HQ53" i="7" s="1"/>
  <c r="HP55" i="7"/>
  <c r="HQ55" i="7" s="1"/>
  <c r="HP21" i="7"/>
  <c r="HQ21" i="7" s="1"/>
  <c r="HP37" i="7"/>
  <c r="HQ37" i="7" s="1"/>
  <c r="HP27" i="7"/>
  <c r="HQ27" i="7" s="1"/>
  <c r="HP62" i="7"/>
  <c r="HQ62" i="7" s="1"/>
  <c r="HP8" i="7"/>
  <c r="HQ8" i="7" s="1"/>
  <c r="HP47" i="7"/>
  <c r="HQ47" i="7" s="1"/>
  <c r="HP54" i="7"/>
  <c r="HQ54" i="7" s="1"/>
  <c r="HP52" i="7"/>
  <c r="HQ52" i="7" s="1"/>
  <c r="HP12" i="7"/>
  <c r="HQ12" i="7" s="1"/>
  <c r="HP43" i="7"/>
  <c r="HQ43" i="7" s="1"/>
  <c r="HP60" i="7"/>
  <c r="HQ60" i="7" s="1"/>
  <c r="HP45" i="7"/>
  <c r="HQ45" i="7" s="1"/>
  <c r="HI35" i="7"/>
  <c r="HJ35" i="7" s="1"/>
  <c r="HI22" i="7"/>
  <c r="HJ22" i="7" s="1"/>
  <c r="HI29" i="7"/>
  <c r="HJ29" i="7" s="1"/>
  <c r="HI44" i="7"/>
  <c r="HJ44" i="7" s="1"/>
  <c r="HI23" i="7"/>
  <c r="HJ23" i="7" s="1"/>
  <c r="HI18" i="7"/>
  <c r="HJ18" i="7" s="1"/>
  <c r="HI38" i="7"/>
  <c r="HJ38" i="7" s="1"/>
  <c r="HI24" i="7"/>
  <c r="HJ24" i="7" s="1"/>
  <c r="HI53" i="7"/>
  <c r="HJ53" i="7" s="1"/>
  <c r="HI26" i="7"/>
  <c r="HJ26" i="7" s="1"/>
  <c r="HI47" i="7"/>
  <c r="HJ47" i="7" s="1"/>
  <c r="HI55" i="7"/>
  <c r="HJ55" i="7" s="1"/>
  <c r="HI43" i="7"/>
  <c r="HJ43" i="7" s="1"/>
  <c r="HI60" i="7"/>
  <c r="HJ60" i="7" s="1"/>
  <c r="HI34" i="7"/>
  <c r="HJ34" i="7" s="1"/>
  <c r="HI48" i="7"/>
  <c r="HJ48" i="7" s="1"/>
  <c r="HI28" i="7"/>
  <c r="HJ28" i="7" s="1"/>
  <c r="HI54" i="7"/>
  <c r="HJ54" i="7" s="1"/>
  <c r="HI7" i="7"/>
  <c r="HJ7" i="7" s="1"/>
  <c r="HI36" i="7"/>
  <c r="HJ36" i="7" s="1"/>
  <c r="HB37" i="7"/>
  <c r="HC37" i="7" s="1"/>
  <c r="HB35" i="7"/>
  <c r="HC35" i="7" s="1"/>
  <c r="HB12" i="7"/>
  <c r="HC12" i="7" s="1"/>
  <c r="HB49" i="7"/>
  <c r="HC49" i="7" s="1"/>
  <c r="HB29" i="7"/>
  <c r="HC29" i="7" s="1"/>
  <c r="HB61" i="7"/>
  <c r="HC61" i="7" s="1"/>
  <c r="HB27" i="7"/>
  <c r="HC27" i="7" s="1"/>
  <c r="HB48" i="7"/>
  <c r="HC48" i="7" s="1"/>
  <c r="HB44" i="7"/>
  <c r="HC44" i="7" s="1"/>
  <c r="HB34" i="7"/>
  <c r="HC34" i="7" s="1"/>
  <c r="HB47" i="7"/>
  <c r="HC47" i="7" s="1"/>
  <c r="HB21" i="7"/>
  <c r="HC21" i="7" s="1"/>
  <c r="HB10" i="7"/>
  <c r="HC10" i="7" s="1"/>
  <c r="HB51" i="7"/>
  <c r="HC51" i="7" s="1"/>
  <c r="HB53" i="7"/>
  <c r="HC53" i="7" s="1"/>
  <c r="HB7" i="7"/>
  <c r="HC7" i="7" s="1"/>
  <c r="GU38" i="7"/>
  <c r="GV38" i="7" s="1"/>
  <c r="GU34" i="7"/>
  <c r="GV34" i="7" s="1"/>
  <c r="GU53" i="7"/>
  <c r="GV53" i="7" s="1"/>
  <c r="GU31" i="7"/>
  <c r="GV31" i="7" s="1"/>
  <c r="GU21" i="7"/>
  <c r="GV21" i="7" s="1"/>
  <c r="GU28" i="7"/>
  <c r="GV28" i="7" s="1"/>
  <c r="GU51" i="7"/>
  <c r="GV51" i="7" s="1"/>
  <c r="GU55" i="7"/>
  <c r="GV55" i="7" s="1"/>
  <c r="GU27" i="7"/>
  <c r="GV27" i="7" s="1"/>
  <c r="GU54" i="7"/>
  <c r="GV54" i="7" s="1"/>
  <c r="GU33" i="7"/>
  <c r="GV33" i="7" s="1"/>
  <c r="GU11" i="7"/>
  <c r="GV11" i="7" s="1"/>
  <c r="GU37" i="7"/>
  <c r="GV37" i="7" s="1"/>
  <c r="GU24" i="7"/>
  <c r="GV24" i="7" s="1"/>
  <c r="GU44" i="7"/>
  <c r="GV44" i="7" s="1"/>
  <c r="GU9" i="7"/>
  <c r="GV9" i="7" s="1"/>
  <c r="GU26" i="7"/>
  <c r="GV26" i="7" s="1"/>
  <c r="GU43" i="7"/>
  <c r="GV43" i="7" s="1"/>
  <c r="GU47" i="7"/>
  <c r="GV47" i="7" s="1"/>
  <c r="FZ36" i="7"/>
  <c r="GA36" i="7" s="1"/>
  <c r="FZ47" i="7"/>
  <c r="GA47" i="7" s="1"/>
  <c r="FZ34" i="7"/>
  <c r="GA34" i="7" s="1"/>
  <c r="FZ7" i="7"/>
  <c r="GA7" i="7" s="1"/>
  <c r="FZ48" i="7"/>
  <c r="GA48" i="7" s="1"/>
  <c r="FZ11" i="7"/>
  <c r="GA11" i="7" s="1"/>
  <c r="FZ51" i="7"/>
  <c r="GA51" i="7" s="1"/>
  <c r="FZ43" i="7"/>
  <c r="GA43" i="7" s="1"/>
  <c r="FZ19" i="7"/>
  <c r="GA19" i="7" s="1"/>
  <c r="FZ21" i="7"/>
  <c r="GA21" i="7" s="1"/>
  <c r="FZ52" i="7"/>
  <c r="GA52" i="7" s="1"/>
  <c r="FZ31" i="7"/>
  <c r="GA31" i="7" s="1"/>
  <c r="FZ37" i="7"/>
  <c r="GA37" i="7" s="1"/>
  <c r="FZ49" i="7"/>
  <c r="GA49" i="7" s="1"/>
  <c r="FZ12" i="7"/>
  <c r="GA12" i="7" s="1"/>
  <c r="FZ33" i="7"/>
  <c r="GA33" i="7" s="1"/>
  <c r="FZ53" i="7"/>
  <c r="GA53" i="7" s="1"/>
  <c r="FS25" i="7"/>
  <c r="FT25" i="7" s="1"/>
  <c r="FS22" i="7"/>
  <c r="FT22" i="7" s="1"/>
  <c r="FS9" i="7"/>
  <c r="FT9" i="7" s="1"/>
  <c r="FS6" i="7"/>
  <c r="FT6" i="7" s="1"/>
  <c r="FS20" i="7"/>
  <c r="FT20" i="7" s="1"/>
  <c r="FS47" i="7"/>
  <c r="FT47" i="7" s="1"/>
  <c r="FS43" i="7"/>
  <c r="FT43" i="7" s="1"/>
  <c r="FS18" i="7"/>
  <c r="FT18" i="7" s="1"/>
  <c r="FS28" i="7"/>
  <c r="FT28" i="7" s="1"/>
  <c r="FS26" i="7"/>
  <c r="FT26" i="7" s="1"/>
  <c r="FS37" i="7"/>
  <c r="FT37" i="7" s="1"/>
  <c r="FS31" i="7"/>
  <c r="FT31" i="7" s="1"/>
  <c r="FS45" i="7"/>
  <c r="FT45" i="7" s="1"/>
  <c r="FS49" i="7"/>
  <c r="FT49" i="7" s="1"/>
  <c r="FS42" i="7"/>
  <c r="FT42" i="7" s="1"/>
  <c r="FS17" i="7"/>
  <c r="FT17" i="7" s="1"/>
  <c r="FS51" i="7"/>
  <c r="FT51" i="7" s="1"/>
  <c r="FS21" i="7"/>
  <c r="FT21" i="7" s="1"/>
  <c r="FS36" i="7"/>
  <c r="FT36" i="7" s="1"/>
  <c r="FS55" i="7"/>
  <c r="FT55" i="7" s="1"/>
  <c r="FS32" i="7"/>
  <c r="FT32" i="7" s="1"/>
  <c r="FS10" i="7"/>
  <c r="FT10" i="7" s="1"/>
  <c r="FS24" i="7"/>
  <c r="FT24" i="7" s="1"/>
  <c r="FS40" i="7"/>
  <c r="FT40" i="7" s="1"/>
  <c r="FS38" i="7"/>
  <c r="FT38" i="7" s="1"/>
  <c r="FS29" i="7"/>
  <c r="FT29" i="7" s="1"/>
  <c r="FS54" i="7"/>
  <c r="FT54" i="7" s="1"/>
  <c r="FS12" i="7"/>
  <c r="FT12" i="7" s="1"/>
  <c r="FS34" i="7"/>
  <c r="FT34" i="7" s="1"/>
  <c r="FS11" i="7"/>
  <c r="FT11" i="7" s="1"/>
  <c r="FS44" i="7"/>
  <c r="FT44" i="7" s="1"/>
  <c r="FL33" i="7"/>
  <c r="FM33" i="7" s="1"/>
  <c r="FL26" i="7"/>
  <c r="FM26" i="7" s="1"/>
  <c r="FL54" i="7"/>
  <c r="FM54" i="7" s="1"/>
  <c r="FL45" i="7"/>
  <c r="FM45" i="7" s="1"/>
  <c r="FL6" i="7"/>
  <c r="FM6" i="7" s="1"/>
  <c r="FL12" i="7"/>
  <c r="FM12" i="7" s="1"/>
  <c r="FL53" i="7"/>
  <c r="FM53" i="7" s="1"/>
  <c r="FL24" i="7"/>
  <c r="FM24" i="7" s="1"/>
  <c r="FL44" i="7"/>
  <c r="FM44" i="7" s="1"/>
  <c r="FL43" i="7"/>
  <c r="FM43" i="7" s="1"/>
  <c r="FL38" i="7"/>
  <c r="FM38" i="7" s="1"/>
  <c r="FL40" i="7"/>
  <c r="FM40" i="7" s="1"/>
  <c r="FL22" i="7"/>
  <c r="FM22" i="7" s="1"/>
  <c r="FL31" i="7"/>
  <c r="FM31" i="7" s="1"/>
  <c r="FL29" i="7"/>
  <c r="FM29" i="7" s="1"/>
  <c r="FL21" i="7"/>
  <c r="FM21" i="7" s="1"/>
  <c r="FL48" i="7"/>
  <c r="FM48" i="7" s="1"/>
  <c r="FL37" i="7"/>
  <c r="FM37" i="7" s="1"/>
  <c r="FL10" i="7"/>
  <c r="FM10" i="7" s="1"/>
  <c r="FL9" i="7"/>
  <c r="FM9" i="7" s="1"/>
  <c r="FE55" i="7"/>
  <c r="FF55" i="7" s="1"/>
  <c r="FE17" i="7"/>
  <c r="FF17" i="7" s="1"/>
  <c r="FE43" i="7"/>
  <c r="FF43" i="7" s="1"/>
  <c r="FE9" i="7"/>
  <c r="FF9" i="7" s="1"/>
  <c r="FE49" i="7"/>
  <c r="FF49" i="7" s="1"/>
  <c r="FE10" i="7"/>
  <c r="FF10" i="7" s="1"/>
  <c r="FE11" i="7"/>
  <c r="FF11" i="7" s="1"/>
  <c r="FE28" i="7"/>
  <c r="FF28" i="7" s="1"/>
  <c r="FE37" i="7"/>
  <c r="FF37" i="7" s="1"/>
  <c r="FE25" i="7"/>
  <c r="FF25" i="7" s="1"/>
  <c r="FE12" i="7"/>
  <c r="FF12" i="7" s="1"/>
  <c r="FE27" i="7"/>
  <c r="FF27" i="7" s="1"/>
  <c r="FE53" i="7"/>
  <c r="FF53" i="7" s="1"/>
  <c r="FE38" i="7"/>
  <c r="FF38" i="7" s="1"/>
  <c r="FE36" i="7"/>
  <c r="FF36" i="7" s="1"/>
  <c r="FE34" i="7"/>
  <c r="FF34" i="7" s="1"/>
  <c r="FE45" i="7"/>
  <c r="FF45" i="7" s="1"/>
  <c r="FE21" i="7"/>
  <c r="FF21" i="7" s="1"/>
  <c r="FE19" i="7"/>
  <c r="FF19" i="7" s="1"/>
  <c r="FE22" i="7"/>
  <c r="FF22" i="7" s="1"/>
  <c r="FE18" i="7"/>
  <c r="FF18" i="7" s="1"/>
  <c r="FE47" i="7"/>
  <c r="FF47" i="7" s="1"/>
  <c r="FE6" i="7"/>
  <c r="FF6" i="7" s="1"/>
  <c r="EX49" i="7"/>
  <c r="EY49" i="7" s="1"/>
  <c r="EX6" i="7"/>
  <c r="EY6" i="7" s="1"/>
  <c r="EX17" i="7"/>
  <c r="EY17" i="7" s="1"/>
  <c r="EX53" i="7"/>
  <c r="EY53" i="7" s="1"/>
  <c r="EX37" i="7"/>
  <c r="EY37" i="7" s="1"/>
  <c r="EX25" i="7"/>
  <c r="EY25" i="7" s="1"/>
  <c r="EX12" i="7"/>
  <c r="EY12" i="7" s="1"/>
  <c r="EX54" i="7"/>
  <c r="EY54" i="7" s="1"/>
  <c r="EX55" i="7"/>
  <c r="EY55" i="7" s="1"/>
  <c r="EX48" i="7"/>
  <c r="EY48" i="7" s="1"/>
  <c r="EX10" i="7"/>
  <c r="EY10" i="7" s="1"/>
  <c r="EX19" i="7"/>
  <c r="EY19" i="7" s="1"/>
  <c r="EX22" i="7"/>
  <c r="EY22" i="7" s="1"/>
  <c r="EX42" i="7"/>
  <c r="EY42" i="7" s="1"/>
  <c r="EX47" i="7"/>
  <c r="EY47" i="7" s="1"/>
  <c r="EX9" i="7"/>
  <c r="EY9" i="7" s="1"/>
  <c r="EX33" i="7"/>
  <c r="EY33" i="7" s="1"/>
  <c r="EX38" i="7"/>
  <c r="EY38" i="7" s="1"/>
  <c r="EX18" i="7"/>
  <c r="EY18" i="7" s="1"/>
  <c r="EX20" i="7"/>
  <c r="EY20" i="7" s="1"/>
  <c r="EX28" i="7"/>
  <c r="EY28" i="7" s="1"/>
  <c r="EX44" i="7"/>
  <c r="EY44" i="7" s="1"/>
  <c r="EX29" i="7"/>
  <c r="EY29" i="7" s="1"/>
  <c r="EX43" i="7"/>
  <c r="EY43" i="7" s="1"/>
  <c r="EX27" i="7"/>
  <c r="EY27" i="7" s="1"/>
  <c r="EX40" i="7"/>
  <c r="EY40" i="7" s="1"/>
  <c r="EQ45" i="7"/>
  <c r="ER45" i="7" s="1"/>
  <c r="EQ36" i="7"/>
  <c r="ER36" i="7" s="1"/>
  <c r="EQ9" i="7"/>
  <c r="ER9" i="7" s="1"/>
  <c r="EQ17" i="7"/>
  <c r="ER17" i="7" s="1"/>
  <c r="EQ28" i="7"/>
  <c r="ER28" i="7" s="1"/>
  <c r="EQ44" i="7"/>
  <c r="ER44" i="7" s="1"/>
  <c r="EQ21" i="7"/>
  <c r="ER21" i="7" s="1"/>
  <c r="EQ34" i="7"/>
  <c r="ER34" i="7" s="1"/>
  <c r="EQ20" i="7"/>
  <c r="ER20" i="7" s="1"/>
  <c r="EQ18" i="7"/>
  <c r="ER18" i="7" s="1"/>
  <c r="EQ33" i="7"/>
  <c r="ER33" i="7" s="1"/>
  <c r="EQ54" i="7"/>
  <c r="ER54" i="7" s="1"/>
  <c r="EQ48" i="7"/>
  <c r="ER48" i="7" s="1"/>
  <c r="EQ47" i="7"/>
  <c r="ER47" i="7" s="1"/>
  <c r="EQ38" i="7"/>
  <c r="ER38" i="7" s="1"/>
  <c r="EQ6" i="7"/>
  <c r="ER6" i="7" s="1"/>
  <c r="EQ40" i="7"/>
  <c r="ER40" i="7" s="1"/>
  <c r="EQ24" i="7"/>
  <c r="ER24" i="7" s="1"/>
  <c r="EQ32" i="7"/>
  <c r="ER32" i="7" s="1"/>
  <c r="EQ49" i="7"/>
  <c r="ER49" i="7" s="1"/>
  <c r="EQ10" i="7"/>
  <c r="ER10" i="7" s="1"/>
  <c r="EQ12" i="7"/>
  <c r="ER12" i="7" s="1"/>
  <c r="EQ43" i="7"/>
  <c r="ER43" i="7" s="1"/>
  <c r="EQ31" i="7"/>
  <c r="ER31" i="7" s="1"/>
  <c r="EQ22" i="7"/>
  <c r="ER22" i="7" s="1"/>
  <c r="EQ55" i="7"/>
  <c r="ER55" i="7" s="1"/>
  <c r="EQ53" i="7"/>
  <c r="ER53" i="7" s="1"/>
  <c r="EQ42" i="7"/>
  <c r="ER42" i="7" s="1"/>
  <c r="EQ27" i="7"/>
  <c r="ER27" i="7" s="1"/>
  <c r="EQ29" i="7"/>
  <c r="ER29" i="7" s="1"/>
  <c r="EQ19" i="7"/>
  <c r="ER19" i="7" s="1"/>
  <c r="EJ9" i="7"/>
  <c r="EK9" i="7" s="1"/>
  <c r="EJ11" i="7"/>
  <c r="EK11" i="7" s="1"/>
  <c r="EJ45" i="7"/>
  <c r="EK45" i="7" s="1"/>
  <c r="EJ42" i="7"/>
  <c r="EK42" i="7" s="1"/>
  <c r="EJ6" i="7"/>
  <c r="EK6" i="7" s="1"/>
  <c r="EJ10" i="7"/>
  <c r="EK10" i="7" s="1"/>
  <c r="EJ37" i="7"/>
  <c r="EK37" i="7" s="1"/>
  <c r="EJ18" i="7"/>
  <c r="EK18" i="7" s="1"/>
  <c r="EJ32" i="7"/>
  <c r="EK32" i="7" s="1"/>
  <c r="EJ48" i="7"/>
  <c r="EK48" i="7" s="1"/>
  <c r="EJ26" i="7"/>
  <c r="EK26" i="7" s="1"/>
  <c r="EJ51" i="7"/>
  <c r="EK51" i="7" s="1"/>
  <c r="EJ24" i="7"/>
  <c r="EK24" i="7" s="1"/>
  <c r="EJ40" i="7"/>
  <c r="EK40" i="7" s="1"/>
  <c r="EJ29" i="7"/>
  <c r="EK29" i="7" s="1"/>
  <c r="EJ53" i="7"/>
  <c r="EK53" i="7" s="1"/>
  <c r="EJ20" i="7"/>
  <c r="EK20" i="7" s="1"/>
  <c r="EJ33" i="7"/>
  <c r="EK33" i="7" s="1"/>
  <c r="EJ31" i="7"/>
  <c r="EK31" i="7" s="1"/>
  <c r="EJ36" i="7"/>
  <c r="EK36" i="7" s="1"/>
  <c r="EC36" i="7"/>
  <c r="ED36" i="7" s="1"/>
  <c r="EC20" i="7"/>
  <c r="ED20" i="7" s="1"/>
  <c r="EC18" i="7"/>
  <c r="ED18" i="7" s="1"/>
  <c r="EC24" i="7"/>
  <c r="ED24" i="7" s="1"/>
  <c r="EC26" i="7"/>
  <c r="ED26" i="7" s="1"/>
  <c r="EC11" i="7"/>
  <c r="ED11" i="7" s="1"/>
  <c r="EC43" i="7"/>
  <c r="ED43" i="7" s="1"/>
  <c r="EC29" i="7"/>
  <c r="ED29" i="7" s="1"/>
  <c r="EC38" i="7"/>
  <c r="ED38" i="7" s="1"/>
  <c r="EC9" i="7"/>
  <c r="ED9" i="7" s="1"/>
  <c r="EC45" i="7"/>
  <c r="ED45" i="7" s="1"/>
  <c r="EC27" i="7"/>
  <c r="ED27" i="7" s="1"/>
  <c r="EC37" i="7"/>
  <c r="ED37" i="7" s="1"/>
  <c r="EC40" i="7"/>
  <c r="ED40" i="7" s="1"/>
  <c r="EC12" i="7"/>
  <c r="ED12" i="7" s="1"/>
  <c r="EC31" i="7"/>
  <c r="ED31" i="7" s="1"/>
  <c r="EC48" i="7"/>
  <c r="ED48" i="7" s="1"/>
  <c r="EC47" i="7"/>
  <c r="ED47" i="7" s="1"/>
  <c r="EC17" i="7"/>
  <c r="ED17" i="7" s="1"/>
  <c r="EC6" i="7"/>
  <c r="ED6" i="7" s="1"/>
  <c r="EC49" i="7"/>
  <c r="ED49" i="7" s="1"/>
  <c r="DV47" i="7"/>
  <c r="DW47" i="7" s="1"/>
  <c r="DV43" i="7"/>
  <c r="DW43" i="7" s="1"/>
  <c r="DV9" i="7"/>
  <c r="DW9" i="7" s="1"/>
  <c r="DV42" i="7"/>
  <c r="DW42" i="7" s="1"/>
  <c r="DV31" i="7"/>
  <c r="DW31" i="7" s="1"/>
  <c r="DV21" i="7"/>
  <c r="DW21" i="7" s="1"/>
  <c r="DV26" i="7"/>
  <c r="DW26" i="7" s="1"/>
  <c r="DV40" i="7"/>
  <c r="DW40" i="7" s="1"/>
  <c r="DO19" i="7"/>
  <c r="DP19" i="7" s="1"/>
  <c r="DO18" i="7"/>
  <c r="DP18" i="7" s="1"/>
  <c r="DO54" i="7"/>
  <c r="DP54" i="7" s="1"/>
  <c r="DO6" i="7"/>
  <c r="DP6" i="7" s="1"/>
  <c r="DO22" i="7"/>
  <c r="DP22" i="7" s="1"/>
  <c r="DO20" i="7"/>
  <c r="DP20" i="7" s="1"/>
  <c r="DO42" i="7"/>
  <c r="DP42" i="7" s="1"/>
  <c r="DO40" i="7"/>
  <c r="DP40" i="7" s="1"/>
  <c r="DO33" i="7"/>
  <c r="DP33" i="7" s="1"/>
  <c r="DO55" i="7"/>
  <c r="DP55" i="7" s="1"/>
  <c r="DO53" i="7"/>
  <c r="DP53" i="7" s="1"/>
  <c r="DO17" i="7"/>
  <c r="DP17" i="7" s="1"/>
  <c r="DO25" i="7"/>
  <c r="DP25" i="7" s="1"/>
  <c r="DO31" i="7"/>
  <c r="DP31" i="7" s="1"/>
  <c r="DO37" i="7"/>
  <c r="DP37" i="7" s="1"/>
  <c r="DO27" i="7"/>
  <c r="DP27" i="7" s="1"/>
  <c r="DO9" i="7"/>
  <c r="DP9" i="7" s="1"/>
  <c r="DO11" i="7"/>
  <c r="DP11" i="7" s="1"/>
  <c r="DH12" i="7"/>
  <c r="DI12" i="7" s="1"/>
  <c r="DH28" i="7"/>
  <c r="DI28" i="7" s="1"/>
  <c r="DH19" i="7"/>
  <c r="DI19" i="7" s="1"/>
  <c r="DH25" i="7"/>
  <c r="DI25" i="7" s="1"/>
  <c r="DH32" i="7"/>
  <c r="DI32" i="7" s="1"/>
  <c r="DH33" i="7"/>
  <c r="DI33" i="7" s="1"/>
  <c r="DH22" i="7"/>
  <c r="DI22" i="7" s="1"/>
  <c r="DH45" i="7"/>
  <c r="DI45" i="7" s="1"/>
  <c r="DH10" i="7"/>
  <c r="DI10" i="7" s="1"/>
  <c r="DH43" i="7"/>
  <c r="DI43" i="7" s="1"/>
  <c r="DH31" i="7"/>
  <c r="DI31" i="7" s="1"/>
  <c r="DH21" i="7"/>
  <c r="DI21" i="7" s="1"/>
  <c r="DH27" i="7"/>
  <c r="DI27" i="7" s="1"/>
  <c r="DH42" i="7"/>
  <c r="DI42" i="7" s="1"/>
  <c r="DH11" i="7"/>
  <c r="DI11" i="7" s="1"/>
  <c r="DH49" i="7"/>
  <c r="DI49" i="7" s="1"/>
  <c r="DH54" i="7"/>
  <c r="DI54" i="7" s="1"/>
  <c r="DH44" i="7"/>
  <c r="DI44" i="7" s="1"/>
  <c r="DA49" i="7"/>
  <c r="DB49" i="7" s="1"/>
  <c r="DA45" i="7"/>
  <c r="DB45" i="7" s="1"/>
  <c r="DA26" i="7"/>
  <c r="DB26" i="7" s="1"/>
  <c r="DA55" i="7"/>
  <c r="DB55" i="7" s="1"/>
  <c r="DA54" i="7"/>
  <c r="DB54" i="7" s="1"/>
  <c r="DA42" i="7"/>
  <c r="DB42" i="7" s="1"/>
  <c r="DA43" i="7"/>
  <c r="DB43" i="7" s="1"/>
  <c r="DA28" i="7"/>
  <c r="DB28" i="7" s="1"/>
  <c r="DA18" i="7"/>
  <c r="DB18" i="7" s="1"/>
  <c r="DA24" i="7"/>
  <c r="DB24" i="7" s="1"/>
  <c r="DA7" i="7"/>
  <c r="DB7" i="7" s="1"/>
  <c r="DA53" i="7"/>
  <c r="DB53" i="7" s="1"/>
  <c r="DA51" i="7"/>
  <c r="DB51" i="7" s="1"/>
  <c r="DA21" i="7"/>
  <c r="DB21" i="7" s="1"/>
  <c r="DA36" i="7"/>
  <c r="DB36" i="7" s="1"/>
  <c r="DA12" i="7"/>
  <c r="DB12" i="7" s="1"/>
  <c r="DA29" i="7"/>
  <c r="DB29" i="7" s="1"/>
  <c r="DA40" i="7"/>
  <c r="DB40" i="7" s="1"/>
  <c r="DA22" i="7"/>
  <c r="DB22" i="7" s="1"/>
  <c r="DA52" i="7"/>
  <c r="DB52" i="7" s="1"/>
  <c r="DA16" i="7"/>
  <c r="DB16" i="7" s="1"/>
  <c r="DA9" i="7"/>
  <c r="DB9" i="7" s="1"/>
  <c r="DA25" i="7"/>
  <c r="DB25" i="7" s="1"/>
  <c r="CT45" i="7"/>
  <c r="CU45" i="7" s="1"/>
  <c r="CT55" i="7"/>
  <c r="CU55" i="7" s="1"/>
  <c r="CT23" i="7"/>
  <c r="CU23" i="7" s="1"/>
  <c r="CT18" i="7"/>
  <c r="CU18" i="7" s="1"/>
  <c r="CT24" i="7"/>
  <c r="CU24" i="7" s="1"/>
  <c r="CT7" i="7"/>
  <c r="CU7" i="7" s="1"/>
  <c r="CT15" i="7"/>
  <c r="CU15" i="7" s="1"/>
  <c r="CT26" i="7"/>
  <c r="CU26" i="7" s="1"/>
  <c r="CT29" i="7"/>
  <c r="CU29" i="7" s="1"/>
  <c r="CT51" i="7"/>
  <c r="CU51" i="7" s="1"/>
  <c r="CT54" i="7"/>
  <c r="CU54" i="7" s="1"/>
  <c r="CT42" i="7"/>
  <c r="CU42" i="7" s="1"/>
  <c r="CT47" i="7"/>
  <c r="CU47" i="7" s="1"/>
  <c r="CT10" i="7"/>
  <c r="CU10" i="7" s="1"/>
  <c r="CT36" i="7"/>
  <c r="CU36" i="7" s="1"/>
  <c r="CT33" i="7"/>
  <c r="CU33" i="7" s="1"/>
  <c r="CT31" i="7"/>
  <c r="CU31" i="7" s="1"/>
  <c r="CT49" i="7"/>
  <c r="CU49" i="7" s="1"/>
  <c r="CT5" i="7"/>
  <c r="CU5" i="7" s="1"/>
  <c r="CT21" i="7"/>
  <c r="CU21" i="7" s="1"/>
  <c r="CT56" i="7"/>
  <c r="CU56" i="7" s="1"/>
  <c r="CT12" i="7"/>
  <c r="CU12" i="7" s="1"/>
  <c r="CT50" i="7"/>
  <c r="CU50" i="7" s="1"/>
  <c r="CT25" i="7"/>
  <c r="CU25" i="7" s="1"/>
  <c r="CT44" i="7"/>
  <c r="CU44" i="7" s="1"/>
  <c r="CT43" i="7"/>
  <c r="CU43" i="7" s="1"/>
  <c r="CT22" i="7"/>
  <c r="CU22" i="7" s="1"/>
  <c r="CT19" i="7"/>
  <c r="CU19" i="7" s="1"/>
  <c r="CT28" i="7"/>
  <c r="CU28" i="7" s="1"/>
  <c r="CT58" i="7"/>
  <c r="CU58" i="7" s="1"/>
  <c r="CT34" i="7"/>
  <c r="CU34" i="7" s="1"/>
  <c r="CF21" i="7"/>
  <c r="CG21" i="7" s="1"/>
  <c r="CF36" i="7"/>
  <c r="CG36" i="7" s="1"/>
  <c r="CF24" i="7"/>
  <c r="CG24" i="7" s="1"/>
  <c r="CF29" i="7"/>
  <c r="CG29" i="7" s="1"/>
  <c r="CF34" i="7"/>
  <c r="CG34" i="7" s="1"/>
  <c r="CF7" i="7"/>
  <c r="CG7" i="7" s="1"/>
  <c r="CF49" i="7"/>
  <c r="CG49" i="7" s="1"/>
  <c r="CF59" i="7"/>
  <c r="CG59" i="7" s="1"/>
  <c r="CF27" i="7"/>
  <c r="CG27" i="7" s="1"/>
  <c r="CF45" i="7"/>
  <c r="CG45" i="7" s="1"/>
  <c r="CF58" i="7"/>
  <c r="CG58" i="7" s="1"/>
  <c r="CF44" i="7"/>
  <c r="CG44" i="7" s="1"/>
  <c r="CF30" i="7"/>
  <c r="CG30" i="7" s="1"/>
  <c r="CF12" i="7"/>
  <c r="CG12" i="7" s="1"/>
  <c r="CF23" i="7"/>
  <c r="CG23" i="7" s="1"/>
  <c r="CF25" i="7"/>
  <c r="CG25" i="7" s="1"/>
  <c r="CF62" i="7"/>
  <c r="CG62" i="7" s="1"/>
  <c r="CF9" i="7"/>
  <c r="CG9" i="7" s="1"/>
  <c r="CF10" i="7"/>
  <c r="CG10" i="7" s="1"/>
  <c r="CF50" i="7"/>
  <c r="CG50" i="7" s="1"/>
  <c r="CF18" i="7"/>
  <c r="CG18" i="7" s="1"/>
  <c r="CF51" i="7"/>
  <c r="CG51" i="7" s="1"/>
  <c r="CF19" i="7"/>
  <c r="CG19" i="7" s="1"/>
  <c r="CF48" i="7"/>
  <c r="CG48" i="7" s="1"/>
  <c r="BR55" i="7"/>
  <c r="BS55" i="7" s="1"/>
  <c r="BR22" i="7"/>
  <c r="BS22" i="7" s="1"/>
  <c r="BR31" i="7"/>
  <c r="BS31" i="7" s="1"/>
  <c r="BR16" i="7"/>
  <c r="BS16" i="7" s="1"/>
  <c r="BR40" i="7"/>
  <c r="BS40" i="7" s="1"/>
  <c r="BR18" i="7"/>
  <c r="BS18" i="7" s="1"/>
  <c r="BR19" i="7"/>
  <c r="BS19" i="7" s="1"/>
  <c r="BR11" i="7"/>
  <c r="BS11" i="7" s="1"/>
  <c r="BR56" i="7"/>
  <c r="BS56" i="7" s="1"/>
  <c r="BR27" i="7"/>
  <c r="BS27" i="7" s="1"/>
  <c r="BR37" i="7"/>
  <c r="BS37" i="7" s="1"/>
  <c r="BR54" i="7"/>
  <c r="BS54" i="7" s="1"/>
  <c r="BR21" i="7"/>
  <c r="BS21" i="7" s="1"/>
  <c r="BR47" i="7"/>
  <c r="BS47" i="7" s="1"/>
  <c r="BR30" i="7"/>
  <c r="BS30" i="7" s="1"/>
  <c r="BR62" i="7"/>
  <c r="BS62" i="7" s="1"/>
  <c r="BR34" i="7"/>
  <c r="BS34" i="7" s="1"/>
  <c r="BR49" i="7"/>
  <c r="BS49" i="7" s="1"/>
  <c r="BR52" i="7"/>
  <c r="BS52" i="7" s="1"/>
  <c r="BR38" i="7"/>
  <c r="BS38" i="7" s="1"/>
  <c r="BR53" i="7"/>
  <c r="BS53" i="7" s="1"/>
  <c r="BR45" i="7"/>
  <c r="BS45" i="7" s="1"/>
  <c r="BR33" i="7"/>
  <c r="BS33" i="7" s="1"/>
  <c r="BR7" i="7"/>
  <c r="BS7" i="7" s="1"/>
  <c r="BR23" i="7"/>
  <c r="BS23" i="7" s="1"/>
  <c r="BR28" i="7"/>
  <c r="BS28" i="7" s="1"/>
  <c r="BR25" i="7"/>
  <c r="BS25" i="7" s="1"/>
  <c r="BR15" i="7"/>
  <c r="BS15" i="7" s="1"/>
  <c r="BR5" i="7"/>
  <c r="BS5" i="7" s="1"/>
  <c r="BK21" i="7"/>
  <c r="BL21" i="7" s="1"/>
  <c r="BK10" i="7"/>
  <c r="BL10" i="7" s="1"/>
  <c r="BK40" i="7"/>
  <c r="BL40" i="7" s="1"/>
  <c r="BK23" i="7"/>
  <c r="BL23" i="7" s="1"/>
  <c r="BK55" i="7"/>
  <c r="BL55" i="7" s="1"/>
  <c r="BK19" i="7"/>
  <c r="BL19" i="7" s="1"/>
  <c r="BK29" i="7"/>
  <c r="BL29" i="7" s="1"/>
  <c r="BK25" i="7"/>
  <c r="BL25" i="7" s="1"/>
  <c r="BK47" i="7"/>
  <c r="BL47" i="7" s="1"/>
  <c r="BK62" i="7"/>
  <c r="BL62" i="7" s="1"/>
  <c r="BK38" i="7"/>
  <c r="BL38" i="7" s="1"/>
  <c r="BK51" i="7"/>
  <c r="BL51" i="7" s="1"/>
  <c r="BK36" i="7"/>
  <c r="BL36" i="7" s="1"/>
  <c r="BK59" i="7"/>
  <c r="BL59" i="7" s="1"/>
  <c r="BK48" i="7"/>
  <c r="BL48" i="7" s="1"/>
  <c r="BK26" i="7"/>
  <c r="BL26" i="7" s="1"/>
  <c r="BK27" i="7"/>
  <c r="BL27" i="7" s="1"/>
  <c r="BK24" i="7"/>
  <c r="BL24" i="7" s="1"/>
  <c r="BK33" i="7"/>
  <c r="BL33" i="7" s="1"/>
  <c r="BK49" i="7"/>
  <c r="BL49" i="7" s="1"/>
  <c r="BK42" i="7"/>
  <c r="BL42" i="7" s="1"/>
  <c r="BK56" i="7"/>
  <c r="BL56" i="7" s="1"/>
  <c r="BK7" i="7"/>
  <c r="BL7" i="7" s="1"/>
  <c r="BK28" i="7"/>
  <c r="BL28" i="7" s="1"/>
  <c r="BD21" i="7"/>
  <c r="BE21" i="7" s="1"/>
  <c r="BD9" i="7"/>
  <c r="BE9" i="7" s="1"/>
  <c r="BD42" i="7"/>
  <c r="BE42" i="7" s="1"/>
  <c r="BD5" i="7"/>
  <c r="BE5" i="7" s="1"/>
  <c r="BD37" i="7"/>
  <c r="BE37" i="7" s="1"/>
  <c r="BD12" i="7"/>
  <c r="BE12" i="7" s="1"/>
  <c r="BD18" i="7"/>
  <c r="BE18" i="7" s="1"/>
  <c r="BD24" i="7"/>
  <c r="BE24" i="7" s="1"/>
  <c r="BD36" i="7"/>
  <c r="BE36" i="7" s="1"/>
  <c r="BD48" i="7"/>
  <c r="BE48" i="7" s="1"/>
  <c r="BD59" i="7"/>
  <c r="BE59" i="7" s="1"/>
  <c r="BD11" i="7"/>
  <c r="BE11" i="7" s="1"/>
  <c r="BD23" i="7"/>
  <c r="BE23" i="7" s="1"/>
  <c r="BD40" i="7"/>
  <c r="BE40" i="7" s="1"/>
  <c r="BD27" i="7"/>
  <c r="BE27" i="7" s="1"/>
  <c r="BD22" i="7"/>
  <c r="BE22" i="7" s="1"/>
  <c r="BD28" i="7"/>
  <c r="BE28" i="7" s="1"/>
  <c r="BD16" i="7"/>
  <c r="BE16" i="7" s="1"/>
  <c r="BD54" i="7"/>
  <c r="BE54" i="7" s="1"/>
  <c r="BD50" i="7"/>
  <c r="BE50" i="7" s="1"/>
  <c r="BD51" i="7"/>
  <c r="BE51" i="7" s="1"/>
  <c r="BD47" i="7"/>
  <c r="BE47" i="7" s="1"/>
  <c r="BD30" i="7"/>
  <c r="BE30" i="7" s="1"/>
  <c r="BD53" i="7"/>
  <c r="BE53" i="7" s="1"/>
  <c r="BD26" i="7"/>
  <c r="BE26" i="7" s="1"/>
  <c r="BD52" i="7"/>
  <c r="BE52" i="7" s="1"/>
  <c r="BD43" i="7"/>
  <c r="BE43" i="7" s="1"/>
  <c r="BD58" i="7"/>
  <c r="BE58" i="7" s="1"/>
  <c r="BD25" i="7"/>
  <c r="BE25" i="7" s="1"/>
  <c r="AW51" i="7"/>
  <c r="AX51" i="7" s="1"/>
  <c r="AW6" i="7"/>
  <c r="AX6" i="7" s="1"/>
  <c r="AW9" i="7"/>
  <c r="AX9" i="7" s="1"/>
  <c r="AW29" i="7"/>
  <c r="AX29" i="7" s="1"/>
  <c r="AW44" i="7"/>
  <c r="AX44" i="7" s="1"/>
  <c r="AW38" i="7"/>
  <c r="AX38" i="7" s="1"/>
  <c r="AW26" i="7"/>
  <c r="AX26" i="7" s="1"/>
  <c r="AW36" i="7"/>
  <c r="AX36" i="7" s="1"/>
  <c r="AW11" i="7"/>
  <c r="AX11" i="7" s="1"/>
  <c r="AW27" i="7"/>
  <c r="AX27" i="7" s="1"/>
  <c r="AW37" i="7"/>
  <c r="AX37" i="7" s="1"/>
  <c r="AW34" i="7"/>
  <c r="AX34" i="7" s="1"/>
  <c r="AW24" i="7"/>
  <c r="AX24" i="7" s="1"/>
  <c r="AW47" i="7"/>
  <c r="AX47" i="7" s="1"/>
  <c r="AP29" i="7"/>
  <c r="AQ29" i="7" s="1"/>
  <c r="AP19" i="7"/>
  <c r="AQ19" i="7" s="1"/>
  <c r="AP44" i="7"/>
  <c r="AQ44" i="7" s="1"/>
  <c r="AP31" i="7"/>
  <c r="AQ31" i="7" s="1"/>
  <c r="AP51" i="7"/>
  <c r="AQ51" i="7" s="1"/>
  <c r="AP24" i="7"/>
  <c r="AQ24" i="7" s="1"/>
  <c r="AP26" i="7"/>
  <c r="AQ26" i="7" s="1"/>
  <c r="AP43" i="7"/>
  <c r="AQ43" i="7" s="1"/>
  <c r="AP28" i="7"/>
  <c r="AQ28" i="7" s="1"/>
  <c r="AP21" i="7"/>
  <c r="AQ21" i="7" s="1"/>
  <c r="AP58" i="7"/>
  <c r="AQ58" i="7" s="1"/>
  <c r="AP34" i="7"/>
  <c r="AQ34" i="7" s="1"/>
  <c r="AP50" i="7"/>
  <c r="AQ50" i="7" s="1"/>
  <c r="AP14" i="7"/>
  <c r="AQ14" i="7" s="1"/>
  <c r="AP27" i="7"/>
  <c r="AQ27" i="7" s="1"/>
  <c r="AP52" i="7"/>
  <c r="AQ52" i="7" s="1"/>
  <c r="AP54" i="7"/>
  <c r="AQ54" i="7" s="1"/>
  <c r="AP36" i="7"/>
  <c r="AQ36" i="7" s="1"/>
  <c r="AP48" i="7"/>
  <c r="AQ48" i="7" s="1"/>
  <c r="AP55" i="7"/>
  <c r="AQ55" i="7" s="1"/>
  <c r="AP9" i="7"/>
  <c r="AQ9" i="7" s="1"/>
  <c r="AP47" i="7"/>
  <c r="AQ47" i="7" s="1"/>
  <c r="AP17" i="7"/>
  <c r="AQ17" i="7" s="1"/>
  <c r="AP42" i="7"/>
  <c r="AQ42" i="7" s="1"/>
  <c r="AP37" i="7"/>
  <c r="AQ37" i="7" s="1"/>
  <c r="AP33" i="7"/>
  <c r="AQ33" i="7" s="1"/>
  <c r="AP49" i="7"/>
  <c r="AQ49" i="7" s="1"/>
  <c r="AP53" i="7"/>
  <c r="AQ53" i="7" s="1"/>
  <c r="AP6" i="7"/>
  <c r="AQ6" i="7" s="1"/>
  <c r="AP5" i="7"/>
  <c r="AQ5" i="7" s="1"/>
  <c r="AP40" i="7"/>
  <c r="AQ40" i="7" s="1"/>
  <c r="AP11" i="7"/>
  <c r="AQ11" i="7" s="1"/>
  <c r="AP38" i="7"/>
  <c r="AQ38" i="7" s="1"/>
  <c r="AP12" i="7"/>
  <c r="AQ12" i="7" s="1"/>
  <c r="Z63" i="7"/>
  <c r="AA9" i="7"/>
  <c r="AB24" i="7" s="1"/>
  <c r="AB33" i="7"/>
  <c r="AB12" i="7"/>
  <c r="BZ63" i="7"/>
  <c r="JU63" i="7"/>
  <c r="JN54" i="7"/>
  <c r="JN47" i="7"/>
  <c r="JN22" i="7"/>
  <c r="JN37" i="7"/>
  <c r="JN12" i="7"/>
  <c r="JN43" i="7"/>
  <c r="JN18" i="7"/>
  <c r="JN31" i="7"/>
  <c r="JN49" i="7"/>
  <c r="JN53" i="7"/>
  <c r="JN48" i="7"/>
  <c r="JN57" i="7"/>
  <c r="JN42" i="7"/>
  <c r="JN38" i="7"/>
  <c r="JN24" i="7"/>
  <c r="JN39" i="7"/>
  <c r="JN34" i="7"/>
  <c r="JN44" i="7"/>
  <c r="JN28" i="7"/>
  <c r="JN25" i="7"/>
  <c r="JG48" i="7"/>
  <c r="JG26" i="7"/>
  <c r="JG29" i="7"/>
  <c r="JG27" i="7"/>
  <c r="JG43" i="7"/>
  <c r="JG22" i="7"/>
  <c r="JG42" i="7"/>
  <c r="JG33" i="7"/>
  <c r="JG25" i="7"/>
  <c r="JG37" i="7"/>
  <c r="JG46" i="7"/>
  <c r="IZ19" i="7"/>
  <c r="IZ42" i="7"/>
  <c r="IZ28" i="7"/>
  <c r="IZ22" i="7"/>
  <c r="IZ44" i="7"/>
  <c r="IZ55" i="7"/>
  <c r="IZ26" i="7"/>
  <c r="IZ39" i="7"/>
  <c r="IZ48" i="7"/>
  <c r="IS51" i="7"/>
  <c r="IS31" i="7"/>
  <c r="IS35" i="7"/>
  <c r="IS10" i="7"/>
  <c r="IS28" i="7"/>
  <c r="IS42" i="7"/>
  <c r="IS52" i="7"/>
  <c r="IS43" i="7"/>
  <c r="IS50" i="7"/>
  <c r="IS33" i="7"/>
  <c r="IS27" i="7"/>
  <c r="IS24" i="7"/>
  <c r="IS29" i="7"/>
  <c r="IS38" i="7"/>
  <c r="IL19" i="7"/>
  <c r="IL34" i="7"/>
  <c r="IL53" i="7"/>
  <c r="IL51" i="7"/>
  <c r="IL48" i="7"/>
  <c r="IL38" i="7"/>
  <c r="IL17" i="7"/>
  <c r="IL33" i="7"/>
  <c r="HX63" i="7"/>
  <c r="HQ51" i="7"/>
  <c r="HQ23" i="7"/>
  <c r="HQ61" i="7"/>
  <c r="HQ11" i="7"/>
  <c r="HQ36" i="7"/>
  <c r="HQ10" i="7"/>
  <c r="HQ38" i="7"/>
  <c r="HQ9" i="7"/>
  <c r="HQ28" i="7"/>
  <c r="HQ26" i="7"/>
  <c r="HQ42" i="7"/>
  <c r="HQ22" i="7"/>
  <c r="HJ51" i="7"/>
  <c r="HJ52" i="7"/>
  <c r="HJ31" i="7"/>
  <c r="HC36" i="7"/>
  <c r="HC55" i="7"/>
  <c r="HC52" i="7"/>
  <c r="HC22" i="7"/>
  <c r="HC11" i="7"/>
  <c r="HC60" i="7"/>
  <c r="HC38" i="7"/>
  <c r="HC45" i="7"/>
  <c r="HC28" i="7"/>
  <c r="HC54" i="7"/>
  <c r="HC42" i="7"/>
  <c r="GV48" i="7"/>
  <c r="GV41" i="7"/>
  <c r="GV42" i="7"/>
  <c r="GV36" i="7"/>
  <c r="GV45" i="7"/>
  <c r="GV18" i="7"/>
  <c r="GO63" i="7"/>
  <c r="GA45" i="7"/>
  <c r="GA10" i="7"/>
  <c r="GA29" i="7"/>
  <c r="GA40" i="7"/>
  <c r="GA35" i="7"/>
  <c r="GA27" i="7"/>
  <c r="FT48" i="7"/>
  <c r="FT27" i="7"/>
  <c r="FT53" i="7"/>
  <c r="FT19" i="7"/>
  <c r="FT33" i="7"/>
  <c r="FM55" i="7"/>
  <c r="FM17" i="7"/>
  <c r="FM51" i="7"/>
  <c r="FM32" i="7"/>
  <c r="FM20" i="7"/>
  <c r="FM34" i="7"/>
  <c r="FM42" i="7"/>
  <c r="FM47" i="7"/>
  <c r="FM36" i="7"/>
  <c r="FF33" i="7"/>
  <c r="FF40" i="7"/>
  <c r="FF54" i="7"/>
  <c r="FF51" i="7"/>
  <c r="FF42" i="7"/>
  <c r="FF20" i="7"/>
  <c r="FF32" i="7"/>
  <c r="FF44" i="7"/>
  <c r="FF31" i="7"/>
  <c r="EY36" i="7"/>
  <c r="EY26" i="7"/>
  <c r="EY31" i="7"/>
  <c r="EY34" i="7"/>
  <c r="EY45" i="7"/>
  <c r="EY21" i="7"/>
  <c r="EY51" i="7"/>
  <c r="EY11" i="7"/>
  <c r="ER26" i="7"/>
  <c r="ER25" i="7"/>
  <c r="ER37" i="7"/>
  <c r="ER11" i="7"/>
  <c r="EK47" i="7"/>
  <c r="EK21" i="7"/>
  <c r="EK55" i="7"/>
  <c r="EK38" i="7"/>
  <c r="EK12" i="7"/>
  <c r="EK17" i="7"/>
  <c r="EK49" i="7"/>
  <c r="EK44" i="7"/>
  <c r="EK27" i="7"/>
  <c r="EK43" i="7"/>
  <c r="EK54" i="7"/>
  <c r="ED21" i="7"/>
  <c r="ED28" i="7"/>
  <c r="ED42" i="7"/>
  <c r="ED32" i="7"/>
  <c r="ED19" i="7"/>
  <c r="ED22" i="7"/>
  <c r="ED51" i="7"/>
  <c r="ED55" i="7"/>
  <c r="DW25" i="7"/>
  <c r="DW38" i="7"/>
  <c r="DW55" i="7"/>
  <c r="DW24" i="7"/>
  <c r="DW11" i="7"/>
  <c r="DW33" i="7"/>
  <c r="DW45" i="7"/>
  <c r="DW29" i="7"/>
  <c r="DW10" i="7"/>
  <c r="DW49" i="7"/>
  <c r="DW34" i="7"/>
  <c r="DW48" i="7"/>
  <c r="DW28" i="7"/>
  <c r="DW17" i="7"/>
  <c r="DW37" i="7"/>
  <c r="DW36" i="7"/>
  <c r="DW19" i="7"/>
  <c r="DW12" i="7"/>
  <c r="DW27" i="7"/>
  <c r="DW44" i="7"/>
  <c r="DP24" i="7"/>
  <c r="DP48" i="7"/>
  <c r="DP10" i="7"/>
  <c r="DP49" i="7"/>
  <c r="DP45" i="7"/>
  <c r="DP38" i="7"/>
  <c r="DP51" i="7"/>
  <c r="DP47" i="7"/>
  <c r="DP28" i="7"/>
  <c r="DP36" i="7"/>
  <c r="DP43" i="7"/>
  <c r="DI38" i="7"/>
  <c r="DI20" i="7"/>
  <c r="DI9" i="7"/>
  <c r="DI17" i="7"/>
  <c r="DI36" i="7"/>
  <c r="DI48" i="7"/>
  <c r="DI24" i="7"/>
  <c r="DI18" i="7"/>
  <c r="DI37" i="7"/>
  <c r="DB47" i="7"/>
  <c r="DB19" i="7"/>
  <c r="DB30" i="7"/>
  <c r="DB56" i="7"/>
  <c r="DB10" i="7"/>
  <c r="DB11" i="7"/>
  <c r="DB27" i="7"/>
  <c r="DB15" i="7"/>
  <c r="DB59" i="7"/>
  <c r="DB62" i="7"/>
  <c r="DB38" i="7"/>
  <c r="CU53" i="7"/>
  <c r="CU30" i="7"/>
  <c r="CU37" i="7"/>
  <c r="CU48" i="7"/>
  <c r="CU59" i="7"/>
  <c r="CU40" i="7"/>
  <c r="CU38" i="7"/>
  <c r="CU11" i="7"/>
  <c r="CN63" i="7"/>
  <c r="CG16" i="7"/>
  <c r="CG56" i="7"/>
  <c r="CG42" i="7"/>
  <c r="CG47" i="7"/>
  <c r="CG43" i="7"/>
  <c r="CG11" i="7"/>
  <c r="CG37" i="7"/>
  <c r="CG28" i="7"/>
  <c r="CG26" i="7"/>
  <c r="CG40" i="7"/>
  <c r="CG15" i="7"/>
  <c r="CG54" i="7"/>
  <c r="CG38" i="7"/>
  <c r="BS42" i="7"/>
  <c r="BS24" i="7"/>
  <c r="BS29" i="7"/>
  <c r="BS58" i="7"/>
  <c r="BS12" i="7"/>
  <c r="BS59" i="7"/>
  <c r="BS43" i="7"/>
  <c r="BS50" i="7"/>
  <c r="BS36" i="7"/>
  <c r="BL22" i="7"/>
  <c r="BL16" i="7"/>
  <c r="BL53" i="7"/>
  <c r="BL34" i="7"/>
  <c r="BL58" i="7"/>
  <c r="BL50" i="7"/>
  <c r="BL43" i="7"/>
  <c r="BL37" i="7"/>
  <c r="BL52" i="7"/>
  <c r="BL12" i="7"/>
  <c r="BL54" i="7"/>
  <c r="BL15" i="7"/>
  <c r="BL30" i="7"/>
  <c r="BL45" i="7"/>
  <c r="BL11" i="7"/>
  <c r="BE34" i="7"/>
  <c r="BE10" i="7"/>
  <c r="BE29" i="7"/>
  <c r="BE45" i="7"/>
  <c r="BE49" i="7"/>
  <c r="BE62" i="7"/>
  <c r="BE56" i="7"/>
  <c r="AX48" i="7"/>
  <c r="AX42" i="7"/>
  <c r="AX28" i="7"/>
  <c r="AX43" i="7"/>
  <c r="AX14" i="7"/>
  <c r="AX58" i="7"/>
  <c r="AX53" i="7"/>
  <c r="AX54" i="7"/>
  <c r="AX50" i="7"/>
  <c r="AX55" i="7"/>
  <c r="AX40" i="7"/>
  <c r="AQ18" i="7"/>
  <c r="DB33" i="7"/>
  <c r="DB31" i="7"/>
  <c r="CG33" i="7"/>
  <c r="CG31" i="7"/>
  <c r="BS51" i="7"/>
  <c r="BL18" i="7"/>
  <c r="BL31" i="7"/>
  <c r="BE33" i="7"/>
  <c r="AX33" i="7"/>
  <c r="AX18" i="7"/>
  <c r="AB26" i="7" l="1"/>
  <c r="AC26" i="7" s="1"/>
  <c r="AB8" i="7"/>
  <c r="AC8" i="7" s="1"/>
  <c r="IE63" i="7"/>
  <c r="AB7" i="7"/>
  <c r="AC7" i="7" s="1"/>
  <c r="AB6" i="7"/>
  <c r="AC6" i="7" s="1"/>
  <c r="KB63" i="7"/>
  <c r="AB29" i="7"/>
  <c r="AC29" i="7" s="1"/>
  <c r="AB5" i="7"/>
  <c r="AC5" i="7" s="1"/>
  <c r="AB27" i="7"/>
  <c r="AC27" i="7" s="1"/>
  <c r="AB34" i="7"/>
  <c r="AC34" i="7" s="1"/>
  <c r="AB49" i="7"/>
  <c r="AC49" i="7" s="1"/>
  <c r="AB48" i="7"/>
  <c r="AC48" i="7" s="1"/>
  <c r="AB28" i="7"/>
  <c r="AC28" i="7" s="1"/>
  <c r="AB22" i="7"/>
  <c r="AC22" i="7" s="1"/>
  <c r="AB55" i="7"/>
  <c r="AC55" i="7" s="1"/>
  <c r="AB44" i="7"/>
  <c r="AC44" i="7" s="1"/>
  <c r="AB9" i="7"/>
  <c r="AC9" i="7" s="1"/>
  <c r="AB53" i="7"/>
  <c r="AC53" i="7" s="1"/>
  <c r="AB11" i="7"/>
  <c r="AC11" i="7" s="1"/>
  <c r="AB31" i="7"/>
  <c r="AC31" i="7" s="1"/>
  <c r="AB10" i="7"/>
  <c r="AC10" i="7" s="1"/>
  <c r="AB45" i="7"/>
  <c r="AC45" i="7" s="1"/>
  <c r="AB51" i="7"/>
  <c r="AC51" i="7" s="1"/>
  <c r="AB36" i="7"/>
  <c r="AC36" i="7" s="1"/>
  <c r="AB38" i="7"/>
  <c r="AC38" i="7" s="1"/>
  <c r="AB18" i="7"/>
  <c r="AC18" i="7" s="1"/>
  <c r="AB37" i="7"/>
  <c r="AC37" i="7" s="1"/>
  <c r="AB43" i="7"/>
  <c r="AC43" i="7" s="1"/>
  <c r="AB54" i="7"/>
  <c r="AC54" i="7" s="1"/>
  <c r="AB47" i="7"/>
  <c r="AC47" i="7" s="1"/>
  <c r="AB42" i="7"/>
  <c r="AC42" i="7" s="1"/>
  <c r="AB19" i="7"/>
  <c r="AC19" i="7" s="1"/>
  <c r="AB21" i="7"/>
  <c r="AC21" i="7" s="1"/>
  <c r="JN63" i="7"/>
  <c r="JG63" i="7"/>
  <c r="IS63" i="7"/>
  <c r="HJ63" i="7"/>
  <c r="HC63" i="7"/>
  <c r="GV63" i="7"/>
  <c r="FT63" i="7"/>
  <c r="DP63" i="7"/>
  <c r="CU63" i="7"/>
  <c r="AQ63" i="7"/>
  <c r="IZ63" i="7"/>
  <c r="HQ63" i="7"/>
  <c r="GA63" i="7"/>
  <c r="FM63" i="7"/>
  <c r="FF63" i="7"/>
  <c r="EY63" i="7"/>
  <c r="ER63" i="7"/>
  <c r="EK63" i="7"/>
  <c r="ED63" i="7"/>
  <c r="DW63" i="7"/>
  <c r="DI63" i="7"/>
  <c r="AC24" i="7"/>
  <c r="AC12" i="7"/>
  <c r="AC33" i="7"/>
  <c r="IL63" i="7"/>
  <c r="DB63" i="7"/>
  <c r="CG63" i="7"/>
  <c r="BS63" i="7"/>
  <c r="BL63" i="7"/>
  <c r="BE63" i="7"/>
  <c r="AX63" i="7"/>
  <c r="AC63" i="7" l="1"/>
  <c r="N65" i="7"/>
  <c r="G65" i="7"/>
  <c r="P52" i="14"/>
  <c r="P51" i="14"/>
  <c r="P45" i="14"/>
  <c r="P41" i="14"/>
  <c r="P36" i="14"/>
  <c r="P34" i="14"/>
  <c r="P30" i="14"/>
  <c r="P19" i="14"/>
  <c r="P10" i="14"/>
  <c r="P7" i="14"/>
  <c r="P3" i="14"/>
  <c r="P4" i="14"/>
  <c r="P5" i="14"/>
  <c r="P6" i="14"/>
  <c r="P8" i="14"/>
  <c r="P9" i="14"/>
  <c r="P11" i="14"/>
  <c r="P12" i="14"/>
  <c r="P13" i="14"/>
  <c r="P14" i="14"/>
  <c r="P15" i="14"/>
  <c r="P16" i="14"/>
  <c r="P17" i="14"/>
  <c r="P18" i="14"/>
  <c r="P20" i="14"/>
  <c r="P21" i="14"/>
  <c r="P22" i="14"/>
  <c r="P23" i="14"/>
  <c r="P24" i="14"/>
  <c r="P25" i="14"/>
  <c r="P26" i="14"/>
  <c r="P27" i="14"/>
  <c r="P28" i="14"/>
  <c r="P29" i="14"/>
  <c r="P31" i="14"/>
  <c r="P32" i="14"/>
  <c r="P33" i="14"/>
  <c r="P35" i="14"/>
  <c r="P37" i="14"/>
  <c r="P38" i="14"/>
  <c r="P39" i="14"/>
  <c r="P40" i="14"/>
  <c r="P42" i="14"/>
  <c r="P43" i="14"/>
  <c r="P44" i="14"/>
  <c r="P46" i="14"/>
  <c r="P47" i="14"/>
  <c r="P48" i="14"/>
  <c r="P49" i="14"/>
  <c r="P50" i="14"/>
  <c r="P2" i="14"/>
  <c r="O47" i="14"/>
  <c r="O48" i="14"/>
  <c r="O49" i="14"/>
  <c r="O50" i="14"/>
  <c r="O46" i="14"/>
  <c r="O43" i="14"/>
  <c r="O44" i="14"/>
  <c r="O42" i="14"/>
  <c r="O38" i="14"/>
  <c r="O39" i="14"/>
  <c r="O40" i="14"/>
  <c r="O37" i="14"/>
  <c r="O35" i="14"/>
  <c r="O32" i="14"/>
  <c r="O33" i="14"/>
  <c r="O31" i="14"/>
  <c r="O21" i="14"/>
  <c r="O22" i="14"/>
  <c r="O23" i="14"/>
  <c r="O24" i="14"/>
  <c r="O25" i="14"/>
  <c r="O26" i="14"/>
  <c r="O27" i="14"/>
  <c r="O28" i="14"/>
  <c r="O29" i="14"/>
  <c r="O20" i="14"/>
  <c r="O12" i="14"/>
  <c r="O13" i="14"/>
  <c r="O14" i="14"/>
  <c r="O15" i="14"/>
  <c r="O16" i="14"/>
  <c r="O17" i="14"/>
  <c r="O18" i="14"/>
  <c r="O11" i="14"/>
  <c r="O9" i="14"/>
  <c r="O8" i="14"/>
  <c r="O3" i="14"/>
  <c r="O4" i="14"/>
  <c r="O5" i="14"/>
  <c r="O6" i="14"/>
  <c r="O2" i="14"/>
  <c r="M51" i="14"/>
  <c r="M45" i="14"/>
  <c r="M41" i="14"/>
  <c r="M36" i="14"/>
  <c r="M34" i="14"/>
  <c r="M30" i="14"/>
  <c r="M19" i="14"/>
  <c r="M10" i="14"/>
  <c r="M7" i="14"/>
  <c r="N3" i="14"/>
  <c r="N4" i="14"/>
  <c r="N5" i="14"/>
  <c r="N6" i="14"/>
  <c r="N8" i="14"/>
  <c r="N9" i="14"/>
  <c r="N11" i="14"/>
  <c r="N12" i="14"/>
  <c r="N13" i="14"/>
  <c r="N14" i="14"/>
  <c r="N15" i="14"/>
  <c r="N16" i="14"/>
  <c r="N17" i="14"/>
  <c r="N18" i="14"/>
  <c r="N20" i="14"/>
  <c r="N21" i="14"/>
  <c r="N22" i="14"/>
  <c r="N23" i="14"/>
  <c r="N24" i="14"/>
  <c r="N25" i="14"/>
  <c r="N26" i="14"/>
  <c r="N27" i="14"/>
  <c r="N28" i="14"/>
  <c r="N29" i="14"/>
  <c r="N31" i="14"/>
  <c r="N32" i="14"/>
  <c r="N33" i="14"/>
  <c r="N35" i="14"/>
  <c r="N37" i="14"/>
  <c r="N38" i="14"/>
  <c r="N39" i="14"/>
  <c r="N40" i="14"/>
  <c r="N42" i="14"/>
  <c r="N43" i="14"/>
  <c r="N44" i="14"/>
  <c r="N46" i="14"/>
  <c r="N47" i="14"/>
  <c r="N48" i="14"/>
  <c r="N49" i="14"/>
  <c r="N50" i="14"/>
  <c r="N2" i="14"/>
  <c r="M3" i="14"/>
  <c r="M4" i="14"/>
  <c r="M5" i="14"/>
  <c r="M6" i="14"/>
  <c r="M8" i="14"/>
  <c r="M9" i="14"/>
  <c r="M11" i="14"/>
  <c r="M12" i="14"/>
  <c r="M13" i="14"/>
  <c r="M14" i="14"/>
  <c r="M15" i="14"/>
  <c r="M16" i="14"/>
  <c r="M17" i="14"/>
  <c r="M18" i="14"/>
  <c r="M20" i="14"/>
  <c r="M21" i="14"/>
  <c r="M22" i="14"/>
  <c r="M23" i="14"/>
  <c r="M24" i="14"/>
  <c r="M25" i="14"/>
  <c r="M26" i="14"/>
  <c r="M27" i="14"/>
  <c r="M28" i="14"/>
  <c r="M29" i="14"/>
  <c r="M31" i="14"/>
  <c r="M32" i="14"/>
  <c r="M33" i="14"/>
  <c r="M35" i="14"/>
  <c r="M37" i="14"/>
  <c r="M38" i="14"/>
  <c r="M39" i="14"/>
  <c r="M40" i="14"/>
  <c r="M42" i="14"/>
  <c r="M43" i="14"/>
  <c r="M44" i="14"/>
  <c r="M46" i="14"/>
  <c r="M47" i="14"/>
  <c r="M48" i="14"/>
  <c r="M49" i="14"/>
  <c r="M50" i="14"/>
  <c r="M2" i="14"/>
  <c r="L51" i="14"/>
  <c r="L45" i="14"/>
  <c r="L41" i="14"/>
  <c r="L36" i="14"/>
  <c r="L34" i="14"/>
  <c r="L30" i="14"/>
  <c r="L19" i="14"/>
  <c r="L10" i="14"/>
  <c r="L7" i="14"/>
  <c r="L47" i="14"/>
  <c r="L48" i="14"/>
  <c r="L49" i="14"/>
  <c r="L50" i="14"/>
  <c r="L46" i="14"/>
  <c r="L43" i="14"/>
  <c r="L44" i="14"/>
  <c r="L42" i="14"/>
  <c r="L38" i="14"/>
  <c r="L39" i="14"/>
  <c r="L40" i="14"/>
  <c r="L37" i="14"/>
  <c r="L35" i="14"/>
  <c r="L32" i="14"/>
  <c r="L33" i="14"/>
  <c r="L31" i="14"/>
  <c r="L21" i="14"/>
  <c r="L22" i="14"/>
  <c r="L23" i="14"/>
  <c r="L24" i="14"/>
  <c r="L25" i="14"/>
  <c r="L26" i="14"/>
  <c r="L27" i="14"/>
  <c r="L28" i="14"/>
  <c r="L29" i="14"/>
  <c r="L20" i="14"/>
  <c r="L12" i="14"/>
  <c r="L13" i="14"/>
  <c r="L14" i="14"/>
  <c r="L15" i="14"/>
  <c r="L16" i="14"/>
  <c r="L17" i="14"/>
  <c r="L18" i="14"/>
  <c r="L11" i="14"/>
  <c r="L9" i="14"/>
  <c r="L8" i="14"/>
  <c r="L3" i="14"/>
  <c r="L4" i="14"/>
  <c r="L5" i="14"/>
  <c r="L6" i="14"/>
  <c r="L2" i="14"/>
  <c r="K51" i="14"/>
  <c r="K45" i="14"/>
  <c r="K41" i="14"/>
  <c r="K36" i="14"/>
  <c r="K34" i="14"/>
  <c r="K30" i="14"/>
  <c r="K19" i="14"/>
  <c r="K10" i="14"/>
  <c r="K7" i="14"/>
  <c r="J3" i="14"/>
  <c r="J4" i="14"/>
  <c r="J5" i="14"/>
  <c r="J6" i="14"/>
  <c r="J8" i="14"/>
  <c r="J9" i="14"/>
  <c r="J11" i="14"/>
  <c r="J12" i="14"/>
  <c r="J13" i="14"/>
  <c r="J14" i="14"/>
  <c r="J15" i="14"/>
  <c r="J16" i="14"/>
  <c r="J17" i="14"/>
  <c r="J18" i="14"/>
  <c r="J20" i="14"/>
  <c r="J21" i="14"/>
  <c r="J22" i="14"/>
  <c r="J23" i="14"/>
  <c r="J24" i="14"/>
  <c r="J25" i="14"/>
  <c r="J26" i="14"/>
  <c r="J27" i="14"/>
  <c r="J28" i="14"/>
  <c r="J29" i="14"/>
  <c r="J31" i="14"/>
  <c r="J32" i="14"/>
  <c r="J33" i="14"/>
  <c r="J35" i="14"/>
  <c r="J37" i="14"/>
  <c r="J38" i="14"/>
  <c r="J39" i="14"/>
  <c r="J40" i="14"/>
  <c r="J42" i="14"/>
  <c r="J43" i="14"/>
  <c r="J44" i="14"/>
  <c r="J46" i="14"/>
  <c r="J47" i="14"/>
  <c r="J48" i="14"/>
  <c r="J49" i="14"/>
  <c r="J50" i="14"/>
  <c r="J2" i="14"/>
  <c r="I3" i="14"/>
  <c r="I4" i="14"/>
  <c r="I5" i="14"/>
  <c r="I6" i="14"/>
  <c r="I8" i="14"/>
  <c r="I9" i="14"/>
  <c r="I11" i="14"/>
  <c r="I12" i="14"/>
  <c r="I13" i="14"/>
  <c r="I14" i="14"/>
  <c r="I15" i="14"/>
  <c r="I16" i="14"/>
  <c r="I17" i="14"/>
  <c r="I18" i="14"/>
  <c r="I20" i="14"/>
  <c r="I21" i="14"/>
  <c r="I22" i="14"/>
  <c r="I23" i="14"/>
  <c r="I24" i="14"/>
  <c r="I25" i="14"/>
  <c r="I26" i="14"/>
  <c r="I27" i="14"/>
  <c r="I28" i="14"/>
  <c r="I29" i="14"/>
  <c r="I31" i="14"/>
  <c r="I32" i="14"/>
  <c r="I33" i="14"/>
  <c r="I35" i="14"/>
  <c r="I37" i="14"/>
  <c r="I38" i="14"/>
  <c r="I39" i="14"/>
  <c r="I40" i="14"/>
  <c r="I42" i="14"/>
  <c r="I43" i="14"/>
  <c r="I44" i="14"/>
  <c r="I46" i="14"/>
  <c r="I47" i="14"/>
  <c r="I48" i="14"/>
  <c r="I49" i="14"/>
  <c r="I50" i="14"/>
  <c r="I2" i="14"/>
  <c r="D51" i="14"/>
  <c r="D45" i="14"/>
  <c r="D41" i="14"/>
  <c r="D36" i="14"/>
  <c r="D34" i="14"/>
  <c r="D30" i="14"/>
  <c r="D19" i="14"/>
  <c r="D10" i="14"/>
  <c r="D7" i="14"/>
  <c r="R61" i="7" l="1"/>
  <c r="R17" i="7"/>
  <c r="R57" i="7"/>
  <c r="D52" i="14"/>
  <c r="E52" i="14" s="1"/>
  <c r="F51" i="14" s="1"/>
  <c r="KE63" i="7"/>
  <c r="AF39" i="7" l="1"/>
  <c r="AF13" i="7"/>
  <c r="AF23" i="7"/>
  <c r="AE63" i="7"/>
  <c r="AF18" i="7" s="1"/>
  <c r="AF50" i="7"/>
  <c r="AF15" i="7"/>
  <c r="AF32" i="7"/>
  <c r="AF8" i="7"/>
  <c r="AF20" i="7"/>
  <c r="AF25" i="7"/>
  <c r="AF58" i="7"/>
  <c r="AF61" i="7"/>
  <c r="AF35" i="7"/>
  <c r="AF17" i="7"/>
  <c r="AF60" i="7"/>
  <c r="AF56" i="7"/>
  <c r="AF59" i="7"/>
  <c r="AF52" i="7"/>
  <c r="AF16" i="7"/>
  <c r="AF6" i="7"/>
  <c r="AF62" i="7"/>
  <c r="AF40" i="7"/>
  <c r="R41" i="7"/>
  <c r="AF14" i="7"/>
  <c r="AF46" i="7"/>
  <c r="AF41" i="7"/>
  <c r="AF30" i="7"/>
  <c r="AF57" i="7"/>
  <c r="R25" i="7"/>
  <c r="S25" i="7" s="1"/>
  <c r="V25" i="7" s="1"/>
  <c r="S57" i="7"/>
  <c r="V57" i="7" s="1"/>
  <c r="S17" i="7"/>
  <c r="V17" i="7" s="1"/>
  <c r="R35" i="7"/>
  <c r="R50" i="7"/>
  <c r="R8" i="7"/>
  <c r="R56" i="7"/>
  <c r="R62" i="7"/>
  <c r="S61" i="7"/>
  <c r="V61" i="7" s="1"/>
  <c r="R46" i="7"/>
  <c r="R39" i="7"/>
  <c r="R52" i="7"/>
  <c r="R30" i="7"/>
  <c r="R13" i="7"/>
  <c r="R60" i="7"/>
  <c r="R14" i="7"/>
  <c r="R16" i="7"/>
  <c r="R40" i="7"/>
  <c r="R59" i="7"/>
  <c r="R20" i="7"/>
  <c r="R15" i="7"/>
  <c r="R32" i="7"/>
  <c r="R58" i="7"/>
  <c r="R23" i="7"/>
  <c r="Q63" i="7"/>
  <c r="R47" i="7" s="1"/>
  <c r="G51" i="14"/>
  <c r="H51" i="14"/>
  <c r="F41" i="14"/>
  <c r="F36" i="14"/>
  <c r="F34" i="14"/>
  <c r="F30" i="14"/>
  <c r="F19" i="14"/>
  <c r="F7" i="14"/>
  <c r="F10" i="14"/>
  <c r="F45" i="14"/>
  <c r="R27" i="7" l="1"/>
  <c r="R28" i="7"/>
  <c r="R53" i="7"/>
  <c r="AF7" i="7"/>
  <c r="AG7" i="7" s="1"/>
  <c r="R7" i="7"/>
  <c r="S7" i="7" s="1"/>
  <c r="R6" i="7"/>
  <c r="R5" i="7"/>
  <c r="AF5" i="7"/>
  <c r="AG5" i="7" s="1"/>
  <c r="R12" i="7"/>
  <c r="S12" i="7" s="1"/>
  <c r="T12" i="7" s="1"/>
  <c r="R34" i="7"/>
  <c r="S34" i="7" s="1"/>
  <c r="T34" i="7" s="1"/>
  <c r="R51" i="7"/>
  <c r="S51" i="7" s="1"/>
  <c r="T51" i="7" s="1"/>
  <c r="R45" i="7"/>
  <c r="S45" i="7" s="1"/>
  <c r="T45" i="7" s="1"/>
  <c r="R48" i="7"/>
  <c r="S48" i="7" s="1"/>
  <c r="T48" i="7" s="1"/>
  <c r="AF49" i="7"/>
  <c r="AG49" i="7" s="1"/>
  <c r="AH49" i="7" s="1"/>
  <c r="AF42" i="7"/>
  <c r="AG42" i="7" s="1"/>
  <c r="AH42" i="7" s="1"/>
  <c r="AF27" i="7"/>
  <c r="AG27" i="7" s="1"/>
  <c r="AH27" i="7" s="1"/>
  <c r="AF55" i="7"/>
  <c r="AG55" i="7" s="1"/>
  <c r="AH55" i="7" s="1"/>
  <c r="AF37" i="7"/>
  <c r="AG37" i="7" s="1"/>
  <c r="AH37" i="7" s="1"/>
  <c r="AF36" i="7"/>
  <c r="AG36" i="7" s="1"/>
  <c r="AH36" i="7" s="1"/>
  <c r="AF11" i="7"/>
  <c r="AG11" i="7" s="1"/>
  <c r="AH11" i="7" s="1"/>
  <c r="AF53" i="7"/>
  <c r="AF12" i="7"/>
  <c r="AF9" i="7"/>
  <c r="AF44" i="7"/>
  <c r="AG44" i="7" s="1"/>
  <c r="AH44" i="7" s="1"/>
  <c r="AF43" i="7"/>
  <c r="AF31" i="7"/>
  <c r="AG31" i="7" s="1"/>
  <c r="AH31" i="7" s="1"/>
  <c r="AF19" i="7"/>
  <c r="AG19" i="7" s="1"/>
  <c r="AH19" i="7" s="1"/>
  <c r="AF22" i="7"/>
  <c r="AG22" i="7" s="1"/>
  <c r="AH22" i="7" s="1"/>
  <c r="AF26" i="7"/>
  <c r="AG26" i="7" s="1"/>
  <c r="AH26" i="7" s="1"/>
  <c r="AF54" i="7"/>
  <c r="AG54" i="7" s="1"/>
  <c r="AH54" i="7" s="1"/>
  <c r="AF48" i="7"/>
  <c r="AG48" i="7" s="1"/>
  <c r="AH48" i="7" s="1"/>
  <c r="AF45" i="7"/>
  <c r="AF51" i="7"/>
  <c r="AG51" i="7" s="1"/>
  <c r="AH51" i="7" s="1"/>
  <c r="AF28" i="7"/>
  <c r="AG28" i="7" s="1"/>
  <c r="AH28" i="7" s="1"/>
  <c r="AF24" i="7"/>
  <c r="AG24" i="7" s="1"/>
  <c r="AH24" i="7" s="1"/>
  <c r="AF29" i="7"/>
  <c r="AF21" i="7"/>
  <c r="AF47" i="7"/>
  <c r="AG47" i="7" s="1"/>
  <c r="AH47" i="7" s="1"/>
  <c r="AF34" i="7"/>
  <c r="AG34" i="7" s="1"/>
  <c r="AH34" i="7" s="1"/>
  <c r="AF38" i="7"/>
  <c r="AG38" i="7" s="1"/>
  <c r="AH38" i="7" s="1"/>
  <c r="AF33" i="7"/>
  <c r="AF10" i="7"/>
  <c r="AG10" i="7" s="1"/>
  <c r="AH10" i="7" s="1"/>
  <c r="R31" i="7"/>
  <c r="S31" i="7" s="1"/>
  <c r="T31" i="7" s="1"/>
  <c r="R33" i="7"/>
  <c r="R9" i="7"/>
  <c r="R22" i="7"/>
  <c r="S22" i="7" s="1"/>
  <c r="T22" i="7" s="1"/>
  <c r="R38" i="7"/>
  <c r="S38" i="7" s="1"/>
  <c r="T38" i="7" s="1"/>
  <c r="R29" i="7"/>
  <c r="S29" i="7" s="1"/>
  <c r="T29" i="7" s="1"/>
  <c r="R44" i="7"/>
  <c r="S44" i="7" s="1"/>
  <c r="T44" i="7" s="1"/>
  <c r="R21" i="7"/>
  <c r="S21" i="7" s="1"/>
  <c r="T21" i="7" s="1"/>
  <c r="R54" i="7"/>
  <c r="R49" i="7"/>
  <c r="S49" i="7" s="1"/>
  <c r="T49" i="7" s="1"/>
  <c r="R24" i="7"/>
  <c r="R36" i="7"/>
  <c r="R26" i="7"/>
  <c r="S26" i="7" s="1"/>
  <c r="T26" i="7" s="1"/>
  <c r="R55" i="7"/>
  <c r="S55" i="7" s="1"/>
  <c r="T55" i="7" s="1"/>
  <c r="R19" i="7"/>
  <c r="S19" i="7" s="1"/>
  <c r="T19" i="7" s="1"/>
  <c r="R11" i="7"/>
  <c r="S11" i="7" s="1"/>
  <c r="T11" i="7" s="1"/>
  <c r="R42" i="7"/>
  <c r="S42" i="7" s="1"/>
  <c r="T42" i="7" s="1"/>
  <c r="R43" i="7"/>
  <c r="S43" i="7" s="1"/>
  <c r="T43" i="7" s="1"/>
  <c r="R10" i="7"/>
  <c r="S10" i="7" s="1"/>
  <c r="T10" i="7" s="1"/>
  <c r="R37" i="7"/>
  <c r="S37" i="7" s="1"/>
  <c r="T37" i="7" s="1"/>
  <c r="AG46" i="7"/>
  <c r="AJ46" i="7" s="1"/>
  <c r="AG61" i="7"/>
  <c r="AJ61" i="7" s="1"/>
  <c r="AG32" i="7"/>
  <c r="AJ32" i="7" s="1"/>
  <c r="AG6" i="7"/>
  <c r="AG60" i="7"/>
  <c r="AJ60" i="7" s="1"/>
  <c r="AG58" i="7"/>
  <c r="AJ58" i="7" s="1"/>
  <c r="AG23" i="7"/>
  <c r="AJ23" i="7" s="1"/>
  <c r="AG39" i="7"/>
  <c r="AJ39" i="7" s="1"/>
  <c r="AG16" i="7"/>
  <c r="AJ16" i="7" s="1"/>
  <c r="AG9" i="7"/>
  <c r="AH9" i="7" s="1"/>
  <c r="AG52" i="7"/>
  <c r="AJ52" i="7" s="1"/>
  <c r="AG50" i="7"/>
  <c r="AJ50" i="7" s="1"/>
  <c r="AG20" i="7"/>
  <c r="AJ20" i="7" s="1"/>
  <c r="AG30" i="7"/>
  <c r="AJ30" i="7" s="1"/>
  <c r="AG56" i="7"/>
  <c r="AJ56" i="7" s="1"/>
  <c r="AG40" i="7"/>
  <c r="AJ40" i="7" s="1"/>
  <c r="AG13" i="7"/>
  <c r="AJ13" i="7" s="1"/>
  <c r="AG8" i="7"/>
  <c r="AG18" i="7"/>
  <c r="AH18" i="7" s="1"/>
  <c r="AG17" i="7"/>
  <c r="AJ17" i="7" s="1"/>
  <c r="AG25" i="7"/>
  <c r="AJ25" i="7" s="1"/>
  <c r="AG14" i="7"/>
  <c r="AJ14" i="7" s="1"/>
  <c r="AG15" i="7"/>
  <c r="AJ15" i="7" s="1"/>
  <c r="S41" i="7"/>
  <c r="V41" i="7" s="1"/>
  <c r="AG62" i="7"/>
  <c r="AJ62" i="7" s="1"/>
  <c r="AG59" i="7"/>
  <c r="AJ59" i="7" s="1"/>
  <c r="AG57" i="7"/>
  <c r="AJ57" i="7" s="1"/>
  <c r="AG41" i="7"/>
  <c r="AJ41" i="7" s="1"/>
  <c r="AG35" i="7"/>
  <c r="AJ35" i="7" s="1"/>
  <c r="R18" i="7"/>
  <c r="S18" i="7" s="1"/>
  <c r="T18" i="7" s="1"/>
  <c r="S13" i="7"/>
  <c r="V13" i="7" s="1"/>
  <c r="S5" i="7"/>
  <c r="T5" i="7" s="1"/>
  <c r="S47" i="7"/>
  <c r="T47" i="7" s="1"/>
  <c r="S35" i="7"/>
  <c r="V35" i="7" s="1"/>
  <c r="S58" i="7"/>
  <c r="V58" i="7" s="1"/>
  <c r="S8" i="7"/>
  <c r="S40" i="7"/>
  <c r="V40" i="7" s="1"/>
  <c r="S62" i="7"/>
  <c r="V62" i="7" s="1"/>
  <c r="S30" i="7"/>
  <c r="V30" i="7" s="1"/>
  <c r="S39" i="7"/>
  <c r="V39" i="7" s="1"/>
  <c r="S53" i="7"/>
  <c r="T53" i="7" s="1"/>
  <c r="S16" i="7"/>
  <c r="V16" i="7" s="1"/>
  <c r="S14" i="7"/>
  <c r="V14" i="7" s="1"/>
  <c r="S6" i="7"/>
  <c r="S46" i="7"/>
  <c r="V46" i="7" s="1"/>
  <c r="S20" i="7"/>
  <c r="V20" i="7" s="1"/>
  <c r="S32" i="7"/>
  <c r="V32" i="7" s="1"/>
  <c r="S52" i="7"/>
  <c r="V52" i="7" s="1"/>
  <c r="S50" i="7"/>
  <c r="V50" i="7" s="1"/>
  <c r="S23" i="7"/>
  <c r="V23" i="7" s="1"/>
  <c r="S60" i="7"/>
  <c r="V60" i="7" s="1"/>
  <c r="S59" i="7"/>
  <c r="V59" i="7" s="1"/>
  <c r="S28" i="7"/>
  <c r="T28" i="7" s="1"/>
  <c r="S27" i="7"/>
  <c r="T27" i="7" s="1"/>
  <c r="S15" i="7"/>
  <c r="V15" i="7" s="1"/>
  <c r="S56" i="7"/>
  <c r="V56" i="7" s="1"/>
  <c r="G45" i="14"/>
  <c r="H45" i="14"/>
  <c r="G10" i="14"/>
  <c r="H10" i="14"/>
  <c r="F52" i="14"/>
  <c r="G7" i="14"/>
  <c r="G19" i="14"/>
  <c r="H19" i="14"/>
  <c r="G30" i="14"/>
  <c r="H30" i="14" s="1"/>
  <c r="G34" i="14"/>
  <c r="G36" i="14"/>
  <c r="H36" i="14" s="1"/>
  <c r="G41" i="14"/>
  <c r="H41" i="14"/>
  <c r="AH8" i="7" l="1"/>
  <c r="T8" i="7"/>
  <c r="AH7" i="7"/>
  <c r="T7" i="7"/>
  <c r="T6" i="7"/>
  <c r="AH6" i="7"/>
  <c r="AH5" i="7"/>
  <c r="AG43" i="7"/>
  <c r="AH43" i="7" s="1"/>
  <c r="AG12" i="7"/>
  <c r="AH12" i="7" s="1"/>
  <c r="AG21" i="7"/>
  <c r="AH21" i="7" s="1"/>
  <c r="AG29" i="7"/>
  <c r="AH29" i="7" s="1"/>
  <c r="AG33" i="7"/>
  <c r="AH33" i="7" s="1"/>
  <c r="AG45" i="7"/>
  <c r="AH45" i="7" s="1"/>
  <c r="AG53" i="7"/>
  <c r="AH53" i="7" s="1"/>
  <c r="S36" i="7"/>
  <c r="T36" i="7" s="1"/>
  <c r="S9" i="7"/>
  <c r="T9" i="7" s="1"/>
  <c r="S24" i="7"/>
  <c r="T24" i="7" s="1"/>
  <c r="S54" i="7"/>
  <c r="T54" i="7" s="1"/>
  <c r="S33" i="7"/>
  <c r="T33" i="7" s="1"/>
  <c r="G52" i="14"/>
  <c r="H7" i="14"/>
  <c r="I41" i="14" s="1"/>
  <c r="J41" i="14" s="1"/>
  <c r="H34" i="14"/>
  <c r="G42" i="11"/>
  <c r="H42" i="11" s="1"/>
  <c r="G41" i="11"/>
  <c r="H41" i="11" s="1"/>
  <c r="G40" i="11"/>
  <c r="H40" i="11" s="1"/>
  <c r="G39" i="11"/>
  <c r="H39" i="11" s="1"/>
  <c r="G38" i="11"/>
  <c r="H38" i="11" s="1"/>
  <c r="G37" i="11"/>
  <c r="H37" i="11" s="1"/>
  <c r="G35" i="11"/>
  <c r="G34" i="11"/>
  <c r="H34" i="11" s="1"/>
  <c r="G30" i="11"/>
  <c r="H30" i="11" s="1"/>
  <c r="G27" i="11"/>
  <c r="H27" i="11" s="1"/>
  <c r="G26" i="11"/>
  <c r="H26" i="11" s="1"/>
  <c r="G24" i="11"/>
  <c r="H24" i="11" s="1"/>
  <c r="G22" i="11"/>
  <c r="H22" i="11" s="1"/>
  <c r="G20" i="11"/>
  <c r="H20" i="11" s="1"/>
  <c r="G19" i="11"/>
  <c r="H19" i="11" s="1"/>
  <c r="G18" i="11"/>
  <c r="H18" i="11" s="1"/>
  <c r="G11" i="11"/>
  <c r="H11" i="11" s="1"/>
  <c r="G10" i="11"/>
  <c r="G8" i="11"/>
  <c r="H8" i="11" s="1"/>
  <c r="G6" i="11"/>
  <c r="H6" i="11" s="1"/>
  <c r="G3" i="11"/>
  <c r="H3" i="11" s="1"/>
  <c r="G4" i="11"/>
  <c r="G5" i="11"/>
  <c r="H5" i="11" s="1"/>
  <c r="G7" i="11"/>
  <c r="G9" i="11"/>
  <c r="G12" i="11"/>
  <c r="G13" i="11"/>
  <c r="G14" i="11"/>
  <c r="H14" i="11" s="1"/>
  <c r="G15" i="11"/>
  <c r="H15" i="11" s="1"/>
  <c r="G16" i="11"/>
  <c r="G17" i="11"/>
  <c r="H17" i="11" s="1"/>
  <c r="G21" i="11"/>
  <c r="H21" i="11" s="1"/>
  <c r="G23" i="11"/>
  <c r="H23" i="11" s="1"/>
  <c r="G25" i="11"/>
  <c r="H25" i="11" s="1"/>
  <c r="G28" i="11"/>
  <c r="H28" i="11" s="1"/>
  <c r="G29" i="11"/>
  <c r="H29" i="11" s="1"/>
  <c r="G31" i="11"/>
  <c r="H31" i="11" s="1"/>
  <c r="G32" i="11"/>
  <c r="H32" i="11" s="1"/>
  <c r="G33" i="11"/>
  <c r="H33" i="11" s="1"/>
  <c r="G36" i="11"/>
  <c r="H36" i="11" s="1"/>
  <c r="G43" i="11"/>
  <c r="R4" i="12"/>
  <c r="O11" i="12"/>
  <c r="N11" i="12"/>
  <c r="N10" i="12"/>
  <c r="O7" i="12"/>
  <c r="N7" i="12"/>
  <c r="O6" i="12"/>
  <c r="N6" i="12"/>
  <c r="L11" i="12"/>
  <c r="K11" i="12"/>
  <c r="K10" i="12"/>
  <c r="L8" i="12"/>
  <c r="K8" i="12"/>
  <c r="L7" i="12"/>
  <c r="K7" i="12"/>
  <c r="L6" i="12"/>
  <c r="H11" i="12"/>
  <c r="H10" i="12"/>
  <c r="I9" i="12"/>
  <c r="I8" i="12"/>
  <c r="H8" i="12"/>
  <c r="I7" i="12"/>
  <c r="I5" i="12"/>
  <c r="H5" i="12"/>
  <c r="H4" i="12"/>
  <c r="E5" i="12"/>
  <c r="F5" i="12"/>
  <c r="F6" i="12"/>
  <c r="E7" i="12"/>
  <c r="E8" i="12"/>
  <c r="F8" i="12"/>
  <c r="E9" i="12"/>
  <c r="F11" i="12"/>
  <c r="F4" i="12"/>
  <c r="E4" i="12"/>
  <c r="B13" i="12"/>
  <c r="P12" i="12"/>
  <c r="R12" i="12" s="1"/>
  <c r="M12" i="12"/>
  <c r="O12" i="12" s="1"/>
  <c r="J12" i="12"/>
  <c r="L12" i="12" s="1"/>
  <c r="G12" i="12"/>
  <c r="H12" i="12" s="1"/>
  <c r="D12" i="12"/>
  <c r="E12" i="12" s="1"/>
  <c r="P11" i="12"/>
  <c r="R11" i="12" s="1"/>
  <c r="M11" i="12"/>
  <c r="J11" i="12"/>
  <c r="G11" i="12"/>
  <c r="I11" i="12" s="1"/>
  <c r="D11" i="12"/>
  <c r="E11" i="12" s="1"/>
  <c r="P10" i="12"/>
  <c r="R10" i="12" s="1"/>
  <c r="M10" i="12"/>
  <c r="O10" i="12" s="1"/>
  <c r="J10" i="12"/>
  <c r="L10" i="12" s="1"/>
  <c r="G10" i="12"/>
  <c r="I10" i="12" s="1"/>
  <c r="D10" i="12"/>
  <c r="E10" i="12" s="1"/>
  <c r="P9" i="12"/>
  <c r="Q9" i="12" s="1"/>
  <c r="M9" i="12"/>
  <c r="O9" i="12" s="1"/>
  <c r="J9" i="12"/>
  <c r="L9" i="12" s="1"/>
  <c r="G9" i="12"/>
  <c r="H9" i="12" s="1"/>
  <c r="D9" i="12"/>
  <c r="F9" i="12" s="1"/>
  <c r="P8" i="12"/>
  <c r="R8" i="12" s="1"/>
  <c r="M8" i="12"/>
  <c r="O8" i="12" s="1"/>
  <c r="J8" i="12"/>
  <c r="G8" i="12"/>
  <c r="D8" i="12"/>
  <c r="P7" i="12"/>
  <c r="R7" i="12" s="1"/>
  <c r="M7" i="12"/>
  <c r="J7" i="12"/>
  <c r="G7" i="12"/>
  <c r="H7" i="12" s="1"/>
  <c r="D7" i="12"/>
  <c r="F7" i="12" s="1"/>
  <c r="P6" i="12"/>
  <c r="R6" i="12" s="1"/>
  <c r="M6" i="12"/>
  <c r="J6" i="12"/>
  <c r="K6" i="12" s="1"/>
  <c r="G6" i="12"/>
  <c r="I6" i="12" s="1"/>
  <c r="D6" i="12"/>
  <c r="E6" i="12" s="1"/>
  <c r="P5" i="12"/>
  <c r="R5" i="12" s="1"/>
  <c r="M5" i="12"/>
  <c r="O5" i="12" s="1"/>
  <c r="J5" i="12"/>
  <c r="L5" i="12" s="1"/>
  <c r="G5" i="12"/>
  <c r="D5" i="12"/>
  <c r="P4" i="12"/>
  <c r="Q4" i="12" s="1"/>
  <c r="M4" i="12"/>
  <c r="O4" i="12" s="1"/>
  <c r="J4" i="12"/>
  <c r="L4" i="12" s="1"/>
  <c r="G4" i="12"/>
  <c r="I4" i="12" s="1"/>
  <c r="D4" i="12"/>
  <c r="H12" i="11"/>
  <c r="H13" i="11"/>
  <c r="H16" i="11"/>
  <c r="H43" i="11"/>
  <c r="H4" i="11"/>
  <c r="H7" i="11"/>
  <c r="H9" i="11"/>
  <c r="H10" i="11"/>
  <c r="H35" i="11"/>
  <c r="U37" i="7" l="1"/>
  <c r="U26" i="7"/>
  <c r="S63" i="7"/>
  <c r="U11" i="7" s="1"/>
  <c r="U19" i="7"/>
  <c r="U55" i="7"/>
  <c r="U51" i="7"/>
  <c r="U28" i="7"/>
  <c r="AG63" i="7"/>
  <c r="AI37" i="7" s="1"/>
  <c r="I45" i="14"/>
  <c r="J45" i="14" s="1"/>
  <c r="I34" i="14"/>
  <c r="J34" i="14" s="1"/>
  <c r="I7" i="14"/>
  <c r="J7" i="14" s="1"/>
  <c r="I51" i="14"/>
  <c r="J51" i="14" s="1"/>
  <c r="I36" i="14"/>
  <c r="J36" i="14" s="1"/>
  <c r="I19" i="14"/>
  <c r="J19" i="14" s="1"/>
  <c r="I10" i="14"/>
  <c r="J10" i="14" s="1"/>
  <c r="I30" i="14"/>
  <c r="J30" i="14" s="1"/>
  <c r="R9" i="12"/>
  <c r="F12" i="12"/>
  <c r="I12" i="12"/>
  <c r="Q10" i="12"/>
  <c r="N8" i="12"/>
  <c r="Q11" i="12"/>
  <c r="K4" i="12"/>
  <c r="K12" i="12"/>
  <c r="F10" i="12"/>
  <c r="H6" i="12"/>
  <c r="K5" i="12"/>
  <c r="N4" i="12"/>
  <c r="N12" i="12"/>
  <c r="N5" i="12"/>
  <c r="Q12" i="12"/>
  <c r="Q5" i="12"/>
  <c r="Q6" i="12"/>
  <c r="K9" i="12"/>
  <c r="Q7" i="12"/>
  <c r="N9" i="12"/>
  <c r="Q8" i="12"/>
  <c r="D44" i="11"/>
  <c r="U22" i="7" l="1"/>
  <c r="AI22" i="7"/>
  <c r="AI51" i="7"/>
  <c r="AI38" i="7"/>
  <c r="AI43" i="7"/>
  <c r="AJ43" i="7" s="1"/>
  <c r="AI27" i="7"/>
  <c r="AJ27" i="7" s="1"/>
  <c r="AI44" i="7"/>
  <c r="AJ44" i="7" s="1"/>
  <c r="AI24" i="7"/>
  <c r="AJ24" i="7" s="1"/>
  <c r="AI29" i="7"/>
  <c r="AJ29" i="7" s="1"/>
  <c r="AI31" i="7"/>
  <c r="AI18" i="7"/>
  <c r="AJ18" i="7" s="1"/>
  <c r="AI54" i="7"/>
  <c r="AJ54" i="7" s="1"/>
  <c r="AI42" i="7"/>
  <c r="AJ42" i="7" s="1"/>
  <c r="AI26" i="7"/>
  <c r="AJ26" i="7" s="1"/>
  <c r="AI33" i="7"/>
  <c r="AJ33" i="7" s="1"/>
  <c r="AI8" i="7"/>
  <c r="AJ8" i="7" s="1"/>
  <c r="U8" i="7"/>
  <c r="V8" i="7" s="1"/>
  <c r="AI7" i="7"/>
  <c r="AJ7" i="7" s="1"/>
  <c r="U7" i="7"/>
  <c r="V7" i="7" s="1"/>
  <c r="U6" i="7"/>
  <c r="V6" i="7" s="1"/>
  <c r="AI6" i="7"/>
  <c r="AJ6" i="7" s="1"/>
  <c r="AI5" i="7"/>
  <c r="AJ5" i="7" s="1"/>
  <c r="U5" i="7"/>
  <c r="V5" i="7" s="1"/>
  <c r="AI21" i="7"/>
  <c r="AJ21" i="7" s="1"/>
  <c r="AI53" i="7"/>
  <c r="AJ53" i="7" s="1"/>
  <c r="AI19" i="7"/>
  <c r="AJ19" i="7" s="1"/>
  <c r="AI28" i="7"/>
  <c r="AJ28" i="7" s="1"/>
  <c r="AI49" i="7"/>
  <c r="AJ49" i="7" s="1"/>
  <c r="AI34" i="7"/>
  <c r="AJ34" i="7" s="1"/>
  <c r="AI11" i="7"/>
  <c r="AJ11" i="7" s="1"/>
  <c r="AI9" i="7"/>
  <c r="AJ9" i="7" s="1"/>
  <c r="AI36" i="7"/>
  <c r="AJ36" i="7" s="1"/>
  <c r="AI12" i="7"/>
  <c r="AJ12" i="7" s="1"/>
  <c r="AI10" i="7"/>
  <c r="AJ10" i="7" s="1"/>
  <c r="AI47" i="7"/>
  <c r="AJ47" i="7" s="1"/>
  <c r="AI55" i="7"/>
  <c r="AJ55" i="7" s="1"/>
  <c r="AI45" i="7"/>
  <c r="AJ45" i="7" s="1"/>
  <c r="AI48" i="7"/>
  <c r="AJ48" i="7" s="1"/>
  <c r="U12" i="7"/>
  <c r="V12" i="7" s="1"/>
  <c r="U9" i="7"/>
  <c r="V9" i="7" s="1"/>
  <c r="U27" i="7"/>
  <c r="V27" i="7" s="1"/>
  <c r="U49" i="7"/>
  <c r="V49" i="7" s="1"/>
  <c r="U21" i="7"/>
  <c r="V21" i="7" s="1"/>
  <c r="U36" i="7"/>
  <c r="V36" i="7" s="1"/>
  <c r="U10" i="7"/>
  <c r="V10" i="7" s="1"/>
  <c r="U54" i="7"/>
  <c r="V54" i="7" s="1"/>
  <c r="U34" i="7"/>
  <c r="V34" i="7" s="1"/>
  <c r="U29" i="7"/>
  <c r="V29" i="7" s="1"/>
  <c r="U42" i="7"/>
  <c r="V42" i="7" s="1"/>
  <c r="U44" i="7"/>
  <c r="V44" i="7" s="1"/>
  <c r="U18" i="7"/>
  <c r="V18" i="7" s="1"/>
  <c r="U33" i="7"/>
  <c r="V33" i="7" s="1"/>
  <c r="U38" i="7"/>
  <c r="V38" i="7" s="1"/>
  <c r="U45" i="7"/>
  <c r="V45" i="7" s="1"/>
  <c r="U31" i="7"/>
  <c r="V31" i="7" s="1"/>
  <c r="U48" i="7"/>
  <c r="V48" i="7" s="1"/>
  <c r="U43" i="7"/>
  <c r="V43" i="7" s="1"/>
  <c r="U47" i="7"/>
  <c r="V47" i="7" s="1"/>
  <c r="U53" i="7"/>
  <c r="V53" i="7" s="1"/>
  <c r="U24" i="7"/>
  <c r="V24" i="7" s="1"/>
  <c r="AJ22" i="7"/>
  <c r="AJ51" i="7"/>
  <c r="AJ31" i="7"/>
  <c r="AJ37" i="7"/>
  <c r="AJ38" i="7"/>
  <c r="V11" i="7"/>
  <c r="V37" i="7"/>
  <c r="V51" i="7"/>
  <c r="V22" i="7"/>
  <c r="V55" i="7"/>
  <c r="V26" i="7"/>
  <c r="V19" i="7"/>
  <c r="V28" i="7"/>
  <c r="V63" i="7" l="1"/>
  <c r="AJ63" i="7"/>
  <c r="GG62" i="7" l="1"/>
  <c r="GF62" i="7"/>
  <c r="GD62" i="7"/>
  <c r="GE62" i="7" s="1"/>
  <c r="GB63" i="7"/>
  <c r="GC63" i="7" s="1"/>
  <c r="K30" i="7"/>
  <c r="K40" i="7"/>
  <c r="K20" i="7"/>
  <c r="K57" i="7"/>
  <c r="K62" i="7"/>
  <c r="K15" i="7"/>
  <c r="J63" i="7"/>
  <c r="K31" i="7" s="1"/>
  <c r="K60" i="7"/>
  <c r="K41" i="7"/>
  <c r="K32" i="7"/>
  <c r="K58" i="7"/>
  <c r="K50" i="7"/>
  <c r="K39" i="7"/>
  <c r="K16" i="7"/>
  <c r="K35" i="7"/>
  <c r="K13" i="7"/>
  <c r="K25" i="7"/>
  <c r="K61" i="7"/>
  <c r="K52" i="7"/>
  <c r="K56" i="7"/>
  <c r="K46" i="7"/>
  <c r="K14" i="7"/>
  <c r="K17" i="7"/>
  <c r="K59" i="7"/>
  <c r="K23" i="7"/>
  <c r="D16" i="7"/>
  <c r="D14" i="7"/>
  <c r="D61" i="7"/>
  <c r="D35" i="7"/>
  <c r="D30" i="7"/>
  <c r="D40" i="7"/>
  <c r="D23" i="7"/>
  <c r="D56" i="7"/>
  <c r="D25" i="7"/>
  <c r="D58" i="7"/>
  <c r="D32" i="7"/>
  <c r="D52" i="7"/>
  <c r="D13" i="7"/>
  <c r="D46" i="7"/>
  <c r="D20" i="7"/>
  <c r="D17" i="7"/>
  <c r="D41" i="7"/>
  <c r="D60" i="7"/>
  <c r="D50" i="7"/>
  <c r="D15" i="7"/>
  <c r="D39" i="7"/>
  <c r="D62" i="7"/>
  <c r="D57" i="7"/>
  <c r="D59" i="7"/>
  <c r="C63" i="7"/>
  <c r="D18" i="7" s="1"/>
  <c r="GD28" i="7" l="1"/>
  <c r="GE28" i="7" s="1"/>
  <c r="GF28" i="7" s="1"/>
  <c r="GD26" i="7"/>
  <c r="GE26" i="7" s="1"/>
  <c r="GF26" i="7" s="1"/>
  <c r="GD36" i="7"/>
  <c r="GE36" i="7" s="1"/>
  <c r="GF36" i="7" s="1"/>
  <c r="GD55" i="7"/>
  <c r="GE55" i="7" s="1"/>
  <c r="GF55" i="7" s="1"/>
  <c r="GD49" i="7"/>
  <c r="GE49" i="7" s="1"/>
  <c r="GF49" i="7" s="1"/>
  <c r="GD54" i="7"/>
  <c r="GE54" i="7" s="1"/>
  <c r="GF54" i="7" s="1"/>
  <c r="GD21" i="7"/>
  <c r="GE21" i="7" s="1"/>
  <c r="GF21" i="7" s="1"/>
  <c r="GD11" i="7"/>
  <c r="GE11" i="7" s="1"/>
  <c r="GF11" i="7" s="1"/>
  <c r="GD43" i="7"/>
  <c r="GE43" i="7" s="1"/>
  <c r="GF43" i="7" s="1"/>
  <c r="GD53" i="7"/>
  <c r="GE53" i="7" s="1"/>
  <c r="GF53" i="7" s="1"/>
  <c r="GD19" i="7"/>
  <c r="GE19" i="7" s="1"/>
  <c r="GF19" i="7" s="1"/>
  <c r="GD47" i="7"/>
  <c r="GE47" i="7" s="1"/>
  <c r="GF47" i="7" s="1"/>
  <c r="GD18" i="7"/>
  <c r="GE18" i="7" s="1"/>
  <c r="GF18" i="7" s="1"/>
  <c r="GD44" i="7"/>
  <c r="GE44" i="7" s="1"/>
  <c r="GF44" i="7" s="1"/>
  <c r="GD37" i="7"/>
  <c r="GE37" i="7" s="1"/>
  <c r="GF37" i="7" s="1"/>
  <c r="GD27" i="7"/>
  <c r="GE27" i="7" s="1"/>
  <c r="GF27" i="7" s="1"/>
  <c r="GD29" i="7"/>
  <c r="GE29" i="7" s="1"/>
  <c r="GF29" i="7" s="1"/>
  <c r="GD51" i="7"/>
  <c r="GE51" i="7" s="1"/>
  <c r="GF51" i="7" s="1"/>
  <c r="GD40" i="7"/>
  <c r="GE40" i="7" s="1"/>
  <c r="GF40" i="7" s="1"/>
  <c r="GD38" i="7"/>
  <c r="GE38" i="7" s="1"/>
  <c r="GF38" i="7" s="1"/>
  <c r="GD35" i="7"/>
  <c r="GE35" i="7" s="1"/>
  <c r="GF35" i="7" s="1"/>
  <c r="GD33" i="7"/>
  <c r="GE33" i="7" s="1"/>
  <c r="GF33" i="7" s="1"/>
  <c r="GD52" i="7"/>
  <c r="GE52" i="7" s="1"/>
  <c r="GF52" i="7" s="1"/>
  <c r="GD31" i="7"/>
  <c r="GE31" i="7" s="1"/>
  <c r="GF31" i="7" s="1"/>
  <c r="GD12" i="7"/>
  <c r="GE12" i="7" s="1"/>
  <c r="GF12" i="7" s="1"/>
  <c r="GD24" i="7"/>
  <c r="GE24" i="7" s="1"/>
  <c r="GF24" i="7" s="1"/>
  <c r="GD42" i="7"/>
  <c r="GE42" i="7" s="1"/>
  <c r="GF42" i="7" s="1"/>
  <c r="GD10" i="7"/>
  <c r="GE10" i="7" s="1"/>
  <c r="GF10" i="7" s="1"/>
  <c r="GD34" i="7"/>
  <c r="GE34" i="7" s="1"/>
  <c r="GF34" i="7" s="1"/>
  <c r="GD48" i="7"/>
  <c r="GE48" i="7" s="1"/>
  <c r="GF48" i="7" s="1"/>
  <c r="D54" i="7"/>
  <c r="E54" i="7" s="1"/>
  <c r="F54" i="7" s="1"/>
  <c r="D27" i="7"/>
  <c r="D48" i="7"/>
  <c r="GD8" i="7"/>
  <c r="GE8" i="7" s="1"/>
  <c r="GF8" i="7" s="1"/>
  <c r="GD9" i="7"/>
  <c r="GE9" i="7" s="1"/>
  <c r="GF9" i="7" s="1"/>
  <c r="K8" i="7"/>
  <c r="D8" i="7"/>
  <c r="E8" i="7" s="1"/>
  <c r="D7" i="7"/>
  <c r="E7" i="7" s="1"/>
  <c r="K7" i="7"/>
  <c r="L7" i="7" s="1"/>
  <c r="GD6" i="7"/>
  <c r="GE6" i="7" s="1"/>
  <c r="GF6" i="7" s="1"/>
  <c r="GD7" i="7"/>
  <c r="GE7" i="7" s="1"/>
  <c r="GF7" i="7" s="1"/>
  <c r="D6" i="7"/>
  <c r="E6" i="7" s="1"/>
  <c r="K6" i="7"/>
  <c r="L6" i="7" s="1"/>
  <c r="GH62" i="7"/>
  <c r="D5" i="7"/>
  <c r="E5" i="7" s="1"/>
  <c r="F5" i="7" s="1"/>
  <c r="GD45" i="7"/>
  <c r="GE45" i="7" s="1"/>
  <c r="GD5" i="7"/>
  <c r="GE5" i="7" s="1"/>
  <c r="K5" i="7"/>
  <c r="L5" i="7" s="1"/>
  <c r="M5" i="7" s="1"/>
  <c r="K11" i="7"/>
  <c r="L11" i="7" s="1"/>
  <c r="M11" i="7" s="1"/>
  <c r="K34" i="7"/>
  <c r="L34" i="7" s="1"/>
  <c r="M34" i="7" s="1"/>
  <c r="K22" i="7"/>
  <c r="L22" i="7" s="1"/>
  <c r="M22" i="7" s="1"/>
  <c r="K44" i="7"/>
  <c r="L44" i="7" s="1"/>
  <c r="M44" i="7" s="1"/>
  <c r="K26" i="7"/>
  <c r="L26" i="7" s="1"/>
  <c r="M26" i="7" s="1"/>
  <c r="D37" i="7"/>
  <c r="E37" i="7" s="1"/>
  <c r="F37" i="7" s="1"/>
  <c r="D21" i="7"/>
  <c r="E21" i="7" s="1"/>
  <c r="F21" i="7" s="1"/>
  <c r="D42" i="7"/>
  <c r="E42" i="7" s="1"/>
  <c r="F42" i="7" s="1"/>
  <c r="D10" i="7"/>
  <c r="E10" i="7" s="1"/>
  <c r="F10" i="7" s="1"/>
  <c r="D26" i="7"/>
  <c r="E26" i="7" s="1"/>
  <c r="F26" i="7" s="1"/>
  <c r="K10" i="7"/>
  <c r="L10" i="7" s="1"/>
  <c r="M10" i="7" s="1"/>
  <c r="K38" i="7"/>
  <c r="L38" i="7" s="1"/>
  <c r="M38" i="7" s="1"/>
  <c r="K24" i="7"/>
  <c r="L24" i="7" s="1"/>
  <c r="M24" i="7" s="1"/>
  <c r="K47" i="7"/>
  <c r="L47" i="7" s="1"/>
  <c r="M47" i="7" s="1"/>
  <c r="K48" i="7"/>
  <c r="L48" i="7" s="1"/>
  <c r="M48" i="7" s="1"/>
  <c r="K51" i="7"/>
  <c r="L51" i="7" s="1"/>
  <c r="M51" i="7" s="1"/>
  <c r="K29" i="7"/>
  <c r="K37" i="7"/>
  <c r="L37" i="7" s="1"/>
  <c r="M37" i="7" s="1"/>
  <c r="K42" i="7"/>
  <c r="L42" i="7" s="1"/>
  <c r="M42" i="7" s="1"/>
  <c r="K55" i="7"/>
  <c r="L55" i="7" s="1"/>
  <c r="M55" i="7" s="1"/>
  <c r="K53" i="7"/>
  <c r="L53" i="7" s="1"/>
  <c r="M53" i="7" s="1"/>
  <c r="K49" i="7"/>
  <c r="L49" i="7" s="1"/>
  <c r="M49" i="7" s="1"/>
  <c r="K36" i="7"/>
  <c r="L36" i="7" s="1"/>
  <c r="M36" i="7" s="1"/>
  <c r="K9" i="7"/>
  <c r="L9" i="7" s="1"/>
  <c r="M9" i="7" s="1"/>
  <c r="K43" i="7"/>
  <c r="L43" i="7" s="1"/>
  <c r="M43" i="7" s="1"/>
  <c r="K28" i="7"/>
  <c r="L28" i="7" s="1"/>
  <c r="M28" i="7" s="1"/>
  <c r="K27" i="7"/>
  <c r="L27" i="7" s="1"/>
  <c r="M27" i="7" s="1"/>
  <c r="K54" i="7"/>
  <c r="L54" i="7" s="1"/>
  <c r="M54" i="7" s="1"/>
  <c r="K19" i="7"/>
  <c r="L19" i="7" s="1"/>
  <c r="M19" i="7" s="1"/>
  <c r="K12" i="7"/>
  <c r="L12" i="7" s="1"/>
  <c r="M12" i="7" s="1"/>
  <c r="K45" i="7"/>
  <c r="L45" i="7" s="1"/>
  <c r="M45" i="7" s="1"/>
  <c r="K21" i="7"/>
  <c r="L21" i="7" s="1"/>
  <c r="M21" i="7" s="1"/>
  <c r="D19" i="7"/>
  <c r="E19" i="7" s="1"/>
  <c r="F19" i="7" s="1"/>
  <c r="D51" i="7"/>
  <c r="E51" i="7" s="1"/>
  <c r="F51" i="7" s="1"/>
  <c r="D9" i="7"/>
  <c r="E9" i="7" s="1"/>
  <c r="F9" i="7" s="1"/>
  <c r="D45" i="7"/>
  <c r="E45" i="7" s="1"/>
  <c r="F45" i="7" s="1"/>
  <c r="D53" i="7"/>
  <c r="E53" i="7" s="1"/>
  <c r="F53" i="7" s="1"/>
  <c r="D12" i="7"/>
  <c r="E12" i="7" s="1"/>
  <c r="F12" i="7" s="1"/>
  <c r="D55" i="7"/>
  <c r="E55" i="7" s="1"/>
  <c r="F55" i="7" s="1"/>
  <c r="D43" i="7"/>
  <c r="E43" i="7" s="1"/>
  <c r="F43" i="7" s="1"/>
  <c r="D22" i="7"/>
  <c r="D36" i="7"/>
  <c r="D47" i="7"/>
  <c r="D24" i="7"/>
  <c r="E24" i="7" s="1"/>
  <c r="F24" i="7" s="1"/>
  <c r="D28" i="7"/>
  <c r="E28" i="7" s="1"/>
  <c r="F28" i="7" s="1"/>
  <c r="D29" i="7"/>
  <c r="E29" i="7" s="1"/>
  <c r="F29" i="7" s="1"/>
  <c r="D33" i="7"/>
  <c r="E33" i="7" s="1"/>
  <c r="F33" i="7" s="1"/>
  <c r="D34" i="7"/>
  <c r="E34" i="7" s="1"/>
  <c r="F34" i="7" s="1"/>
  <c r="D44" i="7"/>
  <c r="E44" i="7" s="1"/>
  <c r="F44" i="7" s="1"/>
  <c r="D38" i="7"/>
  <c r="E38" i="7" s="1"/>
  <c r="F38" i="7" s="1"/>
  <c r="D11" i="7"/>
  <c r="E11" i="7" s="1"/>
  <c r="F11" i="7" s="1"/>
  <c r="D49" i="7"/>
  <c r="E49" i="7" s="1"/>
  <c r="F49" i="7" s="1"/>
  <c r="L31" i="7"/>
  <c r="M31" i="7" s="1"/>
  <c r="L46" i="7"/>
  <c r="O46" i="7" s="1"/>
  <c r="K18" i="7"/>
  <c r="L62" i="7"/>
  <c r="O62" i="7" s="1"/>
  <c r="L14" i="7"/>
  <c r="O14" i="7" s="1"/>
  <c r="L61" i="7"/>
  <c r="O61" i="7" s="1"/>
  <c r="L13" i="7"/>
  <c r="O13" i="7" s="1"/>
  <c r="L8" i="7"/>
  <c r="L23" i="7"/>
  <c r="O23" i="7" s="1"/>
  <c r="L56" i="7"/>
  <c r="O56" i="7" s="1"/>
  <c r="L32" i="7"/>
  <c r="O32" i="7" s="1"/>
  <c r="L15" i="7"/>
  <c r="O15" i="7" s="1"/>
  <c r="L40" i="7"/>
  <c r="O40" i="7" s="1"/>
  <c r="L52" i="7"/>
  <c r="O52" i="7" s="1"/>
  <c r="K33" i="7"/>
  <c r="L33" i="7" s="1"/>
  <c r="M33" i="7" s="1"/>
  <c r="L50" i="7"/>
  <c r="O50" i="7" s="1"/>
  <c r="L25" i="7"/>
  <c r="O25" i="7" s="1"/>
  <c r="L60" i="7"/>
  <c r="O60" i="7" s="1"/>
  <c r="L57" i="7"/>
  <c r="O57" i="7" s="1"/>
  <c r="L30" i="7"/>
  <c r="O30" i="7" s="1"/>
  <c r="L59" i="7"/>
  <c r="O59" i="7" s="1"/>
  <c r="L16" i="7"/>
  <c r="O16" i="7" s="1"/>
  <c r="L41" i="7"/>
  <c r="O41" i="7" s="1"/>
  <c r="L39" i="7"/>
  <c r="O39" i="7" s="1"/>
  <c r="L17" i="7"/>
  <c r="O17" i="7" s="1"/>
  <c r="L20" i="7"/>
  <c r="O20" i="7" s="1"/>
  <c r="L58" i="7"/>
  <c r="O58" i="7" s="1"/>
  <c r="L35" i="7"/>
  <c r="O35" i="7" s="1"/>
  <c r="E18" i="7"/>
  <c r="F18" i="7" s="1"/>
  <c r="E23" i="7"/>
  <c r="H23" i="7" s="1"/>
  <c r="E61" i="7"/>
  <c r="H61" i="7" s="1"/>
  <c r="D31" i="7"/>
  <c r="E48" i="7"/>
  <c r="F48" i="7" s="1"/>
  <c r="E41" i="7"/>
  <c r="H41" i="7" s="1"/>
  <c r="E57" i="7"/>
  <c r="H57" i="7" s="1"/>
  <c r="KC57" i="7" s="1"/>
  <c r="E17" i="7"/>
  <c r="H17" i="7" s="1"/>
  <c r="E32" i="7"/>
  <c r="H32" i="7" s="1"/>
  <c r="E50" i="7"/>
  <c r="H50" i="7" s="1"/>
  <c r="KC50" i="7" s="1"/>
  <c r="E20" i="7"/>
  <c r="H20" i="7" s="1"/>
  <c r="E58" i="7"/>
  <c r="H58" i="7" s="1"/>
  <c r="E15" i="7"/>
  <c r="H15" i="7" s="1"/>
  <c r="E40" i="7"/>
  <c r="H40" i="7" s="1"/>
  <c r="E46" i="7"/>
  <c r="H46" i="7" s="1"/>
  <c r="KC46" i="7" s="1"/>
  <c r="E62" i="7"/>
  <c r="H62" i="7" s="1"/>
  <c r="E25" i="7"/>
  <c r="H25" i="7" s="1"/>
  <c r="KC25" i="7" s="1"/>
  <c r="E30" i="7"/>
  <c r="H30" i="7" s="1"/>
  <c r="E59" i="7"/>
  <c r="H59" i="7" s="1"/>
  <c r="E13" i="7"/>
  <c r="H13" i="7" s="1"/>
  <c r="E39" i="7"/>
  <c r="H39" i="7" s="1"/>
  <c r="E14" i="7"/>
  <c r="H14" i="7" s="1"/>
  <c r="E60" i="7"/>
  <c r="H60" i="7" s="1"/>
  <c r="KC60" i="7" s="1"/>
  <c r="E56" i="7"/>
  <c r="H56" i="7" s="1"/>
  <c r="E35" i="7"/>
  <c r="H35" i="7" s="1"/>
  <c r="E27" i="7"/>
  <c r="F27" i="7" s="1"/>
  <c r="E52" i="7"/>
  <c r="H52" i="7" s="1"/>
  <c r="E16" i="7"/>
  <c r="H16" i="7" s="1"/>
  <c r="KC16" i="7" s="1"/>
  <c r="KC15" i="7" l="1"/>
  <c r="KC20" i="7"/>
  <c r="KC17" i="7"/>
  <c r="KC14" i="7"/>
  <c r="KC39" i="7"/>
  <c r="KC13" i="7"/>
  <c r="KC58" i="7"/>
  <c r="KC56" i="7"/>
  <c r="KC59" i="7"/>
  <c r="KC61" i="7"/>
  <c r="KC41" i="7"/>
  <c r="KC30" i="7"/>
  <c r="KC32" i="7"/>
  <c r="KC23" i="7"/>
  <c r="KC62" i="7"/>
  <c r="GG44" i="7"/>
  <c r="GH44" i="7" s="1"/>
  <c r="GG26" i="7"/>
  <c r="GH26" i="7" s="1"/>
  <c r="GG47" i="7"/>
  <c r="GH47" i="7" s="1"/>
  <c r="GG33" i="7"/>
  <c r="GH33" i="7" s="1"/>
  <c r="M8" i="7"/>
  <c r="F8" i="7"/>
  <c r="F7" i="7"/>
  <c r="M7" i="7"/>
  <c r="M6" i="7"/>
  <c r="F6" i="7"/>
  <c r="GF5" i="7"/>
  <c r="GG37" i="7" s="1"/>
  <c r="GH37" i="7" s="1"/>
  <c r="GE63" i="7"/>
  <c r="GF45" i="7"/>
  <c r="GG45" i="7" s="1"/>
  <c r="GH45" i="7" s="1"/>
  <c r="L29" i="7"/>
  <c r="M29" i="7" s="1"/>
  <c r="E36" i="7"/>
  <c r="F36" i="7" s="1"/>
  <c r="E22" i="7"/>
  <c r="F22" i="7" s="1"/>
  <c r="E47" i="7"/>
  <c r="F47" i="7" s="1"/>
  <c r="L18" i="7"/>
  <c r="E31" i="7"/>
  <c r="F31" i="7" s="1"/>
  <c r="GG31" i="7" l="1"/>
  <c r="GH31" i="7" s="1"/>
  <c r="GG55" i="7"/>
  <c r="GH55" i="7" s="1"/>
  <c r="GG49" i="7"/>
  <c r="GH49" i="7" s="1"/>
  <c r="GG38" i="7"/>
  <c r="GH38" i="7" s="1"/>
  <c r="GG36" i="7"/>
  <c r="GH36" i="7" s="1"/>
  <c r="GG24" i="7"/>
  <c r="GH24" i="7" s="1"/>
  <c r="GG27" i="7"/>
  <c r="GH27" i="7" s="1"/>
  <c r="GG29" i="7"/>
  <c r="GH29" i="7" s="1"/>
  <c r="GG28" i="7"/>
  <c r="GH28" i="7" s="1"/>
  <c r="GG35" i="7"/>
  <c r="GH35" i="7" s="1"/>
  <c r="KC35" i="7" s="1"/>
  <c r="KI35" i="7" s="1"/>
  <c r="GG18" i="7"/>
  <c r="GH18" i="7" s="1"/>
  <c r="GG52" i="7"/>
  <c r="GH52" i="7" s="1"/>
  <c r="KC52" i="7" s="1"/>
  <c r="GG40" i="7"/>
  <c r="GH40" i="7" s="1"/>
  <c r="KC40" i="7" s="1"/>
  <c r="KI40" i="7" s="1"/>
  <c r="GG43" i="7"/>
  <c r="GH43" i="7" s="1"/>
  <c r="GG12" i="7"/>
  <c r="GH12" i="7" s="1"/>
  <c r="GG10" i="7"/>
  <c r="GH10" i="7" s="1"/>
  <c r="GG54" i="7"/>
  <c r="GH54" i="7" s="1"/>
  <c r="GG42" i="7"/>
  <c r="GH42" i="7" s="1"/>
  <c r="GG21" i="7"/>
  <c r="GH21" i="7" s="1"/>
  <c r="GG51" i="7"/>
  <c r="GH51" i="7" s="1"/>
  <c r="GG34" i="7"/>
  <c r="GH34" i="7" s="1"/>
  <c r="GG11" i="7"/>
  <c r="GH11" i="7" s="1"/>
  <c r="GG19" i="7"/>
  <c r="GH19" i="7" s="1"/>
  <c r="GG48" i="7"/>
  <c r="GH48" i="7" s="1"/>
  <c r="GG53" i="7"/>
  <c r="GH53" i="7" s="1"/>
  <c r="G19" i="7"/>
  <c r="G34" i="7"/>
  <c r="G28" i="7"/>
  <c r="G27" i="7"/>
  <c r="G47" i="7"/>
  <c r="G18" i="7"/>
  <c r="G45" i="7"/>
  <c r="GG9" i="7"/>
  <c r="GH9" i="7" s="1"/>
  <c r="GG8" i="7"/>
  <c r="GH8" i="7" s="1"/>
  <c r="GG7" i="7"/>
  <c r="GH7" i="7" s="1"/>
  <c r="GG6" i="7"/>
  <c r="GH6" i="7" s="1"/>
  <c r="GG5" i="7"/>
  <c r="GH5" i="7" s="1"/>
  <c r="L63" i="7"/>
  <c r="M18" i="7"/>
  <c r="N8" i="7" s="1"/>
  <c r="O8" i="7" s="1"/>
  <c r="E63" i="7"/>
  <c r="G33" i="7" s="1"/>
  <c r="H33" i="7" s="1"/>
  <c r="KI14" i="7"/>
  <c r="KI60" i="7"/>
  <c r="KI41" i="7"/>
  <c r="KI13" i="7"/>
  <c r="KI57" i="7"/>
  <c r="KI56" i="7"/>
  <c r="KI50" i="7"/>
  <c r="KI58" i="7"/>
  <c r="KI16" i="7"/>
  <c r="KI59" i="7"/>
  <c r="KI30" i="7"/>
  <c r="KI23" i="7"/>
  <c r="KI62" i="7"/>
  <c r="KI15" i="7"/>
  <c r="KI20" i="7"/>
  <c r="KI46" i="7"/>
  <c r="KI25" i="7"/>
  <c r="N29" i="7" l="1"/>
  <c r="G48" i="7"/>
  <c r="G21" i="7"/>
  <c r="G36" i="7"/>
  <c r="G6" i="7"/>
  <c r="H6" i="7" s="1"/>
  <c r="G29" i="7"/>
  <c r="G37" i="7"/>
  <c r="H37" i="7" s="1"/>
  <c r="G42" i="7"/>
  <c r="H42" i="7" s="1"/>
  <c r="G49" i="7"/>
  <c r="H49" i="7" s="1"/>
  <c r="G43" i="7"/>
  <c r="H43" i="7" s="1"/>
  <c r="KC43" i="7" s="1"/>
  <c r="G24" i="7"/>
  <c r="H24" i="7" s="1"/>
  <c r="G51" i="7"/>
  <c r="H51" i="7" s="1"/>
  <c r="G26" i="7"/>
  <c r="H26" i="7" s="1"/>
  <c r="KC26" i="7" s="1"/>
  <c r="G53" i="7"/>
  <c r="H53" i="7" s="1"/>
  <c r="KC53" i="7" s="1"/>
  <c r="G54" i="7"/>
  <c r="H54" i="7" s="1"/>
  <c r="KC54" i="7" s="1"/>
  <c r="G10" i="7"/>
  <c r="H10" i="7" s="1"/>
  <c r="G31" i="7"/>
  <c r="G22" i="7"/>
  <c r="G12" i="7"/>
  <c r="G38" i="7"/>
  <c r="G55" i="7"/>
  <c r="G44" i="7"/>
  <c r="G11" i="7"/>
  <c r="H11" i="7" s="1"/>
  <c r="KC11" i="7" s="1"/>
  <c r="G9" i="7"/>
  <c r="H9" i="7" s="1"/>
  <c r="KC9" i="7" s="1"/>
  <c r="G8" i="7"/>
  <c r="H8" i="7" s="1"/>
  <c r="N7" i="7"/>
  <c r="O7" i="7" s="1"/>
  <c r="G7" i="7"/>
  <c r="H7" i="7" s="1"/>
  <c r="N6" i="7"/>
  <c r="O6" i="7" s="1"/>
  <c r="GH63" i="7"/>
  <c r="N5" i="7"/>
  <c r="O5" i="7" s="1"/>
  <c r="G5" i="7"/>
  <c r="H5" i="7" s="1"/>
  <c r="KC5" i="7" s="1"/>
  <c r="N18" i="7"/>
  <c r="O18" i="7" s="1"/>
  <c r="N36" i="7"/>
  <c r="O36" i="7" s="1"/>
  <c r="N31" i="7"/>
  <c r="O31" i="7" s="1"/>
  <c r="N11" i="7"/>
  <c r="O11" i="7" s="1"/>
  <c r="N44" i="7"/>
  <c r="O44" i="7" s="1"/>
  <c r="N9" i="7"/>
  <c r="O9" i="7" s="1"/>
  <c r="N26" i="7"/>
  <c r="O26" i="7" s="1"/>
  <c r="N48" i="7"/>
  <c r="O48" i="7" s="1"/>
  <c r="N38" i="7"/>
  <c r="O38" i="7" s="1"/>
  <c r="N54" i="7"/>
  <c r="O54" i="7" s="1"/>
  <c r="N51" i="7"/>
  <c r="O51" i="7" s="1"/>
  <c r="N22" i="7"/>
  <c r="O22" i="7" s="1"/>
  <c r="N10" i="7"/>
  <c r="O10" i="7" s="1"/>
  <c r="N19" i="7"/>
  <c r="O19" i="7" s="1"/>
  <c r="N47" i="7"/>
  <c r="O47" i="7" s="1"/>
  <c r="N45" i="7"/>
  <c r="O45" i="7" s="1"/>
  <c r="N53" i="7"/>
  <c r="O53" i="7" s="1"/>
  <c r="N27" i="7"/>
  <c r="O27" i="7" s="1"/>
  <c r="N21" i="7"/>
  <c r="O21" i="7" s="1"/>
  <c r="N43" i="7"/>
  <c r="O43" i="7" s="1"/>
  <c r="N28" i="7"/>
  <c r="O28" i="7" s="1"/>
  <c r="N33" i="7"/>
  <c r="O33" i="7" s="1"/>
  <c r="KC33" i="7" s="1"/>
  <c r="N42" i="7"/>
  <c r="O42" i="7" s="1"/>
  <c r="N34" i="7"/>
  <c r="O34" i="7" s="1"/>
  <c r="N55" i="7"/>
  <c r="O55" i="7" s="1"/>
  <c r="N37" i="7"/>
  <c r="O37" i="7" s="1"/>
  <c r="N24" i="7"/>
  <c r="O24" i="7" s="1"/>
  <c r="N49" i="7"/>
  <c r="O49" i="7" s="1"/>
  <c r="N12" i="7"/>
  <c r="O12" i="7" s="1"/>
  <c r="O29" i="7"/>
  <c r="H44" i="7"/>
  <c r="KC44" i="7" s="1"/>
  <c r="H28" i="7"/>
  <c r="KC28" i="7" s="1"/>
  <c r="H34" i="7"/>
  <c r="H36" i="7"/>
  <c r="KC36" i="7" s="1"/>
  <c r="H45" i="7"/>
  <c r="H22" i="7"/>
  <c r="H38" i="7"/>
  <c r="H55" i="7"/>
  <c r="H48" i="7"/>
  <c r="H31" i="7"/>
  <c r="KC31" i="7" s="1"/>
  <c r="H19" i="7"/>
  <c r="H12" i="7"/>
  <c r="H27" i="7"/>
  <c r="KC27" i="7" s="1"/>
  <c r="H29" i="7"/>
  <c r="H21" i="7"/>
  <c r="KC21" i="7" s="1"/>
  <c r="H47" i="7"/>
  <c r="KF5" i="7"/>
  <c r="KD63" i="7"/>
  <c r="H18" i="7"/>
  <c r="KC18" i="7" s="1"/>
  <c r="KI61" i="7"/>
  <c r="KI32" i="7"/>
  <c r="KI39" i="7"/>
  <c r="KI17" i="7"/>
  <c r="KI52" i="7"/>
  <c r="KC51" i="7" l="1"/>
  <c r="KI51" i="7" s="1"/>
  <c r="KC7" i="7"/>
  <c r="KC24" i="7"/>
  <c r="KI24" i="7" s="1"/>
  <c r="KC8" i="7"/>
  <c r="KI8" i="7" s="1"/>
  <c r="KC49" i="7"/>
  <c r="KI49" i="7" s="1"/>
  <c r="KC42" i="7"/>
  <c r="KI42" i="7" s="1"/>
  <c r="KC37" i="7"/>
  <c r="KI37" i="7" s="1"/>
  <c r="KC47" i="7"/>
  <c r="KI47" i="7" s="1"/>
  <c r="KC29" i="7"/>
  <c r="KI29" i="7" s="1"/>
  <c r="KC6" i="7"/>
  <c r="KI6" i="7" s="1"/>
  <c r="KC55" i="7"/>
  <c r="KI55" i="7" s="1"/>
  <c r="KC22" i="7"/>
  <c r="KI22" i="7" s="1"/>
  <c r="KC12" i="7"/>
  <c r="KI12" i="7" s="1"/>
  <c r="KC19" i="7"/>
  <c r="KC48" i="7"/>
  <c r="KI48" i="7" s="1"/>
  <c r="KC38" i="7"/>
  <c r="KI38" i="7" s="1"/>
  <c r="KC45" i="7"/>
  <c r="KI45" i="7" s="1"/>
  <c r="KC34" i="7"/>
  <c r="KI34" i="7" s="1"/>
  <c r="KC10" i="7"/>
  <c r="KI7" i="7"/>
  <c r="KI5" i="7"/>
  <c r="KI19" i="7"/>
  <c r="KI10" i="7"/>
  <c r="KI11" i="7"/>
  <c r="KI26" i="7"/>
  <c r="KI53" i="7"/>
  <c r="KI44" i="7"/>
  <c r="KI33" i="7"/>
  <c r="KI54" i="7"/>
  <c r="KI27" i="7"/>
  <c r="KI36" i="7"/>
  <c r="KI28" i="7"/>
  <c r="KI9" i="7"/>
  <c r="KI21" i="7"/>
  <c r="KI43" i="7"/>
  <c r="KI18" i="7"/>
  <c r="KI31" i="7"/>
  <c r="O63" i="7"/>
  <c r="KF63" i="7"/>
  <c r="KS5" i="7" s="1"/>
  <c r="H63" i="7"/>
  <c r="KI63" i="7" l="1"/>
  <c r="KC63" i="7"/>
  <c r="KS31" i="7"/>
  <c r="KS53" i="7"/>
  <c r="KS62" i="7"/>
  <c r="KS61" i="7"/>
  <c r="KS59" i="7"/>
  <c r="KS60" i="7"/>
  <c r="KS57" i="7"/>
  <c r="KS58" i="7"/>
  <c r="KG63" i="7"/>
  <c r="KS36" i="7"/>
  <c r="KS21" i="7"/>
  <c r="KS12" i="7"/>
  <c r="KS11" i="7"/>
  <c r="KS43" i="7"/>
  <c r="KS45" i="7"/>
  <c r="KS9" i="7"/>
  <c r="KS37" i="7"/>
  <c r="KS50" i="7"/>
  <c r="KS29" i="7"/>
  <c r="KS23" i="7"/>
  <c r="KS13" i="7"/>
  <c r="KS20" i="7"/>
  <c r="KS24" i="7"/>
  <c r="KS48" i="7"/>
  <c r="KS22" i="7"/>
  <c r="KS39" i="7"/>
  <c r="KS6" i="7"/>
  <c r="KS42" i="7"/>
  <c r="KS32" i="7"/>
  <c r="KS10" i="7"/>
  <c r="KS28" i="7"/>
  <c r="KS41" i="7"/>
  <c r="KS8" i="7"/>
  <c r="KS54" i="7"/>
  <c r="KS56" i="7"/>
  <c r="KS30" i="7"/>
  <c r="KS7" i="7"/>
  <c r="KS27" i="7"/>
  <c r="KS35" i="7"/>
  <c r="KS25" i="7"/>
  <c r="KS38" i="7"/>
  <c r="KS51" i="7"/>
  <c r="KS40" i="7"/>
  <c r="KS55" i="7"/>
  <c r="KS47" i="7"/>
  <c r="KS26" i="7"/>
  <c r="KS17" i="7"/>
  <c r="KS14" i="7"/>
  <c r="KS49" i="7"/>
  <c r="KS46" i="7"/>
  <c r="KS34" i="7"/>
  <c r="KS19" i="7"/>
  <c r="KS44" i="7"/>
  <c r="KS16" i="7"/>
  <c r="KS15" i="7"/>
  <c r="KS52" i="7"/>
  <c r="KS33" i="7"/>
  <c r="KS18" i="7"/>
  <c r="KS63" i="7" l="1"/>
  <c r="KH51" i="7"/>
  <c r="KH61" i="7"/>
  <c r="KN61" i="7" s="1"/>
  <c r="KO61" i="7" s="1"/>
  <c r="KH62" i="7"/>
  <c r="KN62" i="7" s="1"/>
  <c r="KO62" i="7" s="1"/>
  <c r="KH58" i="7"/>
  <c r="KN58" i="7" s="1"/>
  <c r="KO58" i="7" s="1"/>
  <c r="KH57" i="7"/>
  <c r="KN57" i="7" s="1"/>
  <c r="KO57" i="7" s="1"/>
  <c r="KH60" i="7"/>
  <c r="KN60" i="7" s="1"/>
  <c r="KO60" i="7" s="1"/>
  <c r="KH59" i="7"/>
  <c r="KN59" i="7" s="1"/>
  <c r="KO59" i="7" s="1"/>
  <c r="KH36" i="7"/>
  <c r="KN36" i="7" s="1"/>
  <c r="KO36" i="7" s="1"/>
  <c r="KH21" i="7"/>
  <c r="KH12" i="7"/>
  <c r="KH11" i="7"/>
  <c r="KN11" i="7" s="1"/>
  <c r="KO11" i="7" s="1"/>
  <c r="KH43" i="7"/>
  <c r="KH45" i="7"/>
  <c r="KN45" i="7" s="1"/>
  <c r="KO45" i="7" s="1"/>
  <c r="KH19" i="7"/>
  <c r="KN19" i="7" s="1"/>
  <c r="KO19" i="7" s="1"/>
  <c r="KH44" i="7"/>
  <c r="KH16" i="7"/>
  <c r="KN16" i="7" s="1"/>
  <c r="KO16" i="7" s="1"/>
  <c r="KH15" i="7"/>
  <c r="KN15" i="7" s="1"/>
  <c r="KO15" i="7" s="1"/>
  <c r="KH52" i="7"/>
  <c r="KN52" i="7" s="1"/>
  <c r="KO52" i="7" s="1"/>
  <c r="KH53" i="7"/>
  <c r="KH9" i="7"/>
  <c r="KH37" i="7"/>
  <c r="KN37" i="7" s="1"/>
  <c r="KO37" i="7" s="1"/>
  <c r="KH50" i="7"/>
  <c r="KN50" i="7" s="1"/>
  <c r="KO50" i="7" s="1"/>
  <c r="KH29" i="7"/>
  <c r="KN29" i="7" s="1"/>
  <c r="KO29" i="7" s="1"/>
  <c r="KH23" i="7"/>
  <c r="KN23" i="7" s="1"/>
  <c r="KO23" i="7" s="1"/>
  <c r="KH13" i="7"/>
  <c r="KN13" i="7" s="1"/>
  <c r="KO13" i="7" s="1"/>
  <c r="KH20" i="7"/>
  <c r="KN20" i="7" s="1"/>
  <c r="KO20" i="7" s="1"/>
  <c r="KH24" i="7"/>
  <c r="KN24" i="7" s="1"/>
  <c r="KO24" i="7" s="1"/>
  <c r="KH48" i="7"/>
  <c r="KN48" i="7" s="1"/>
  <c r="KO48" i="7" s="1"/>
  <c r="KH22" i="7"/>
  <c r="KH39" i="7"/>
  <c r="KH6" i="7"/>
  <c r="KH42" i="7"/>
  <c r="KN42" i="7" s="1"/>
  <c r="KO42" i="7" s="1"/>
  <c r="KH32" i="7"/>
  <c r="KN32" i="7" s="1"/>
  <c r="KO32" i="7" s="1"/>
  <c r="KH10" i="7"/>
  <c r="KN10" i="7" s="1"/>
  <c r="KO10" i="7" s="1"/>
  <c r="KH28" i="7"/>
  <c r="KN28" i="7" s="1"/>
  <c r="KO28" i="7" s="1"/>
  <c r="KH41" i="7"/>
  <c r="KN41" i="7" s="1"/>
  <c r="KO41" i="7" s="1"/>
  <c r="KH8" i="7"/>
  <c r="KH54" i="7"/>
  <c r="KN54" i="7" s="1"/>
  <c r="KO54" i="7" s="1"/>
  <c r="KH56" i="7"/>
  <c r="KN56" i="7" s="1"/>
  <c r="KO56" i="7" s="1"/>
  <c r="KH30" i="7"/>
  <c r="KN30" i="7" s="1"/>
  <c r="KO30" i="7" s="1"/>
  <c r="KH7" i="7"/>
  <c r="KH27" i="7"/>
  <c r="KH35" i="7"/>
  <c r="KN35" i="7" s="1"/>
  <c r="KO35" i="7" s="1"/>
  <c r="KH25" i="7"/>
  <c r="KN25" i="7" s="1"/>
  <c r="KO25" i="7" s="1"/>
  <c r="KH38" i="7"/>
  <c r="KH40" i="7"/>
  <c r="KN40" i="7" s="1"/>
  <c r="KO40" i="7" s="1"/>
  <c r="KH55" i="7"/>
  <c r="KH47" i="7"/>
  <c r="KH26" i="7"/>
  <c r="KN26" i="7" s="1"/>
  <c r="KO26" i="7" s="1"/>
  <c r="KH17" i="7"/>
  <c r="KN17" i="7" s="1"/>
  <c r="KO17" i="7" s="1"/>
  <c r="KH14" i="7"/>
  <c r="KN14" i="7" s="1"/>
  <c r="KO14" i="7" s="1"/>
  <c r="KH49" i="7"/>
  <c r="KN49" i="7" s="1"/>
  <c r="KO49" i="7" s="1"/>
  <c r="KH46" i="7"/>
  <c r="KN46" i="7" s="1"/>
  <c r="KO46" i="7" s="1"/>
  <c r="KH34" i="7"/>
  <c r="KN34" i="7" s="1"/>
  <c r="KO34" i="7" s="1"/>
  <c r="KH33" i="7"/>
  <c r="KH31" i="7"/>
  <c r="KH5" i="7"/>
  <c r="KH18" i="7"/>
  <c r="KP52" i="7" l="1"/>
  <c r="KJ12" i="7"/>
  <c r="KJ38" i="7"/>
  <c r="KJ21" i="7"/>
  <c r="KJ31" i="7"/>
  <c r="KJ53" i="7"/>
  <c r="KJ18" i="7"/>
  <c r="KJ55" i="7"/>
  <c r="KJ9" i="7"/>
  <c r="KJ27" i="7"/>
  <c r="KJ51" i="7"/>
  <c r="KJ33" i="7"/>
  <c r="KJ39" i="7"/>
  <c r="KJ22" i="7"/>
  <c r="KJ44" i="7"/>
  <c r="KJ47" i="7"/>
  <c r="KL10" i="7"/>
  <c r="KJ10" i="7"/>
  <c r="KL32" i="7"/>
  <c r="KJ32" i="7"/>
  <c r="KL15" i="7"/>
  <c r="KJ15" i="7"/>
  <c r="KL57" i="7"/>
  <c r="KJ57" i="7"/>
  <c r="KJ43" i="7"/>
  <c r="KL11" i="7"/>
  <c r="KJ11" i="7"/>
  <c r="KL40" i="7"/>
  <c r="KJ40" i="7"/>
  <c r="KL37" i="7"/>
  <c r="KJ37" i="7"/>
  <c r="KL23" i="7"/>
  <c r="KJ23" i="7"/>
  <c r="KL50" i="7"/>
  <c r="KJ50" i="7"/>
  <c r="KL60" i="7"/>
  <c r="KJ60" i="7"/>
  <c r="KJ7" i="7"/>
  <c r="KL58" i="7"/>
  <c r="KJ58" i="7"/>
  <c r="KL14" i="7"/>
  <c r="KJ14" i="7"/>
  <c r="KL56" i="7"/>
  <c r="KJ56" i="7"/>
  <c r="KL24" i="7"/>
  <c r="KJ24" i="7"/>
  <c r="KL62" i="7"/>
  <c r="KJ62" i="7"/>
  <c r="KL41" i="7"/>
  <c r="KJ41" i="7"/>
  <c r="KL29" i="7"/>
  <c r="KJ29" i="7"/>
  <c r="KL25" i="7"/>
  <c r="KJ25" i="7"/>
  <c r="KL36" i="7"/>
  <c r="KJ36" i="7"/>
  <c r="KL35" i="7"/>
  <c r="KJ35" i="7"/>
  <c r="KL59" i="7"/>
  <c r="KJ59" i="7"/>
  <c r="KL34" i="7"/>
  <c r="KJ34" i="7"/>
  <c r="KL52" i="7"/>
  <c r="KM52" i="7" s="1"/>
  <c r="KJ52" i="7"/>
  <c r="KL46" i="7"/>
  <c r="KJ46" i="7"/>
  <c r="KL30" i="7"/>
  <c r="KJ30" i="7"/>
  <c r="KL16" i="7"/>
  <c r="KJ16" i="7"/>
  <c r="KL17" i="7"/>
  <c r="KJ17" i="7"/>
  <c r="KL54" i="7"/>
  <c r="KJ54" i="7"/>
  <c r="KL20" i="7"/>
  <c r="KJ20" i="7"/>
  <c r="KL19" i="7"/>
  <c r="KJ19" i="7"/>
  <c r="KL61" i="7"/>
  <c r="KJ61" i="7"/>
  <c r="KL28" i="7"/>
  <c r="KJ28" i="7"/>
  <c r="KH63" i="7"/>
  <c r="KJ5" i="7"/>
  <c r="KL42" i="7"/>
  <c r="KJ42" i="7"/>
  <c r="KJ6" i="7"/>
  <c r="KL49" i="7"/>
  <c r="KJ49" i="7"/>
  <c r="KL48" i="7"/>
  <c r="KJ48" i="7"/>
  <c r="KL26" i="7"/>
  <c r="KJ26" i="7"/>
  <c r="KJ8" i="7"/>
  <c r="KL13" i="7"/>
  <c r="KJ13" i="7"/>
  <c r="KL45" i="7"/>
  <c r="KJ45" i="7"/>
  <c r="KW52" i="7" l="1"/>
  <c r="KM36" i="7"/>
  <c r="KP36" i="7" s="1"/>
  <c r="KM42" i="7"/>
  <c r="KP42" i="7" s="1"/>
  <c r="KM56" i="7"/>
  <c r="KP56" i="7" s="1"/>
  <c r="KM60" i="7"/>
  <c r="KP60" i="7" s="1"/>
  <c r="KM25" i="7"/>
  <c r="KP25" i="7" s="1"/>
  <c r="KM29" i="7"/>
  <c r="KP29" i="7" s="1"/>
  <c r="KM13" i="7"/>
  <c r="KP13" i="7" s="1"/>
  <c r="KM11" i="7"/>
  <c r="KP11" i="7" s="1"/>
  <c r="KM14" i="7"/>
  <c r="KP14" i="7" s="1"/>
  <c r="KM26" i="7"/>
  <c r="KP26" i="7" s="1"/>
  <c r="KM50" i="7"/>
  <c r="KP50" i="7" s="1"/>
  <c r="KM23" i="7"/>
  <c r="KP23" i="7" s="1"/>
  <c r="KM15" i="7"/>
  <c r="KP15" i="7" s="1"/>
  <c r="KM24" i="7"/>
  <c r="KP24" i="7" s="1"/>
  <c r="KM54" i="7"/>
  <c r="KP54" i="7" s="1"/>
  <c r="KM57" i="7"/>
  <c r="KP57" i="7" s="1"/>
  <c r="KM41" i="7"/>
  <c r="KP41" i="7" s="1"/>
  <c r="KM58" i="7"/>
  <c r="KP58" i="7" s="1"/>
  <c r="KM20" i="7"/>
  <c r="KP20" i="7" s="1"/>
  <c r="KM17" i="7"/>
  <c r="KP17" i="7" s="1"/>
  <c r="KM16" i="7"/>
  <c r="KP16" i="7" s="1"/>
  <c r="KM59" i="7"/>
  <c r="KP59" i="7" s="1"/>
  <c r="KM37" i="7"/>
  <c r="KP37" i="7" s="1"/>
  <c r="KM32" i="7"/>
  <c r="KP32" i="7" s="1"/>
  <c r="KM34" i="7"/>
  <c r="KP34" i="7" s="1"/>
  <c r="KM28" i="7"/>
  <c r="KP28" i="7" s="1"/>
  <c r="KM46" i="7"/>
  <c r="KP46" i="7" s="1"/>
  <c r="KJ63" i="7"/>
  <c r="KK63" i="7" s="1"/>
  <c r="KL8" i="7" s="1"/>
  <c r="KM8" i="7" s="1"/>
  <c r="KN8" i="7" s="1"/>
  <c r="KM48" i="7"/>
  <c r="KP48" i="7" s="1"/>
  <c r="KM61" i="7"/>
  <c r="KP61" i="7" s="1"/>
  <c r="KM49" i="7"/>
  <c r="KP49" i="7" s="1"/>
  <c r="KM62" i="7"/>
  <c r="KP62" i="7" s="1"/>
  <c r="KM45" i="7"/>
  <c r="KP45" i="7" s="1"/>
  <c r="KM19" i="7"/>
  <c r="KP19" i="7" s="1"/>
  <c r="KM30" i="7"/>
  <c r="KP30" i="7" s="1"/>
  <c r="KM35" i="7"/>
  <c r="KP35" i="7" s="1"/>
  <c r="KM40" i="7"/>
  <c r="KP40" i="7" s="1"/>
  <c r="KM10" i="7"/>
  <c r="KP10" i="7" s="1"/>
  <c r="KL6" i="7" l="1"/>
  <c r="KM6" i="7" s="1"/>
  <c r="KN6" i="7" s="1"/>
  <c r="KL7" i="7"/>
  <c r="KM7" i="7" s="1"/>
  <c r="KN7" i="7" s="1"/>
  <c r="KL43" i="7"/>
  <c r="KM43" i="7" s="1"/>
  <c r="KN43" i="7" s="1"/>
  <c r="KL5" i="7"/>
  <c r="KM5" i="7" s="1"/>
  <c r="KN5" i="7" s="1"/>
  <c r="KW11" i="7"/>
  <c r="KQ52" i="7"/>
  <c r="KL51" i="7"/>
  <c r="KM51" i="7" s="1"/>
  <c r="KN51" i="7" s="1"/>
  <c r="KL39" i="7"/>
  <c r="KM39" i="7" s="1"/>
  <c r="KN39" i="7" s="1"/>
  <c r="KL33" i="7"/>
  <c r="KM33" i="7" s="1"/>
  <c r="KN33" i="7" s="1"/>
  <c r="KL18" i="7"/>
  <c r="KL21" i="7"/>
  <c r="KL44" i="7"/>
  <c r="KM44" i="7" s="1"/>
  <c r="KN44" i="7" s="1"/>
  <c r="KL53" i="7"/>
  <c r="KM53" i="7" s="1"/>
  <c r="KN53" i="7" s="1"/>
  <c r="KL55" i="7"/>
  <c r="KM55" i="7" s="1"/>
  <c r="KN55" i="7" s="1"/>
  <c r="KL31" i="7"/>
  <c r="KM31" i="7" s="1"/>
  <c r="KN31" i="7" s="1"/>
  <c r="KL9" i="7"/>
  <c r="KL47" i="7"/>
  <c r="KL22" i="7"/>
  <c r="KM22" i="7" s="1"/>
  <c r="KN22" i="7" s="1"/>
  <c r="KL27" i="7"/>
  <c r="KL12" i="7"/>
  <c r="KL38" i="7"/>
  <c r="KM38" i="7" s="1"/>
  <c r="KN38" i="7" s="1"/>
  <c r="KW49" i="7"/>
  <c r="KQ57" i="7"/>
  <c r="KW37" i="7"/>
  <c r="KW58" i="7"/>
  <c r="KQ26" i="7"/>
  <c r="KQ40" i="7"/>
  <c r="KW62" i="7"/>
  <c r="KW29" i="7"/>
  <c r="KW46" i="7"/>
  <c r="KQ28" i="7"/>
  <c r="KQ15" i="7"/>
  <c r="KW35" i="7"/>
  <c r="KQ61" i="7"/>
  <c r="KW59" i="7"/>
  <c r="KQ59" i="7"/>
  <c r="KW41" i="7"/>
  <c r="KQ41" i="7"/>
  <c r="KW10" i="7"/>
  <c r="KQ10" i="7"/>
  <c r="KW60" i="7"/>
  <c r="KQ60" i="7"/>
  <c r="KW20" i="7"/>
  <c r="KQ20" i="7"/>
  <c r="KW54" i="7"/>
  <c r="KQ54" i="7"/>
  <c r="KW56" i="7"/>
  <c r="KQ56" i="7"/>
  <c r="KW25" i="7"/>
  <c r="KQ25" i="7"/>
  <c r="KW32" i="7"/>
  <c r="KQ32" i="7"/>
  <c r="KW45" i="7"/>
  <c r="KQ45" i="7"/>
  <c r="KW48" i="7"/>
  <c r="KQ48" i="7"/>
  <c r="KW24" i="7"/>
  <c r="KQ24" i="7"/>
  <c r="KW13" i="7"/>
  <c r="KQ13" i="7"/>
  <c r="KW16" i="7"/>
  <c r="KQ16" i="7"/>
  <c r="KW36" i="7"/>
  <c r="KQ36" i="7"/>
  <c r="KW50" i="7"/>
  <c r="KQ50" i="7"/>
  <c r="KW14" i="7"/>
  <c r="KQ14" i="7"/>
  <c r="KW42" i="7"/>
  <c r="KQ42" i="7"/>
  <c r="KW34" i="7"/>
  <c r="KQ34" i="7"/>
  <c r="KQ23" i="7"/>
  <c r="KW23" i="7"/>
  <c r="KW30" i="7"/>
  <c r="KQ30" i="7"/>
  <c r="KW17" i="7"/>
  <c r="KQ17" i="7"/>
  <c r="KQ37" i="7" l="1"/>
  <c r="KQ11" i="7"/>
  <c r="KW57" i="7"/>
  <c r="KM47" i="7"/>
  <c r="KN47" i="7" s="1"/>
  <c r="KM21" i="7"/>
  <c r="KN21" i="7" s="1"/>
  <c r="KL63" i="7"/>
  <c r="KW26" i="7"/>
  <c r="KM9" i="7"/>
  <c r="KN9" i="7" s="1"/>
  <c r="KM12" i="7"/>
  <c r="KN12" i="7" s="1"/>
  <c r="KM18" i="7"/>
  <c r="KN18" i="7" s="1"/>
  <c r="KM27" i="7"/>
  <c r="KN27" i="7" s="1"/>
  <c r="KQ49" i="7"/>
  <c r="KW28" i="7"/>
  <c r="KQ58" i="7"/>
  <c r="KQ62" i="7"/>
  <c r="KW40" i="7"/>
  <c r="KW15" i="7"/>
  <c r="KW61" i="7"/>
  <c r="KQ29" i="7"/>
  <c r="KQ35" i="7"/>
  <c r="KQ46" i="7"/>
  <c r="KW19" i="7"/>
  <c r="KQ19" i="7"/>
  <c r="KO53" i="7" l="1"/>
  <c r="KP53" i="7" s="1"/>
  <c r="KO47" i="7"/>
  <c r="KP47" i="7" s="1"/>
  <c r="KM63" i="7"/>
  <c r="KO9" i="7" s="1"/>
  <c r="KP9" i="7" s="1"/>
  <c r="KO12" i="7" l="1"/>
  <c r="KP12" i="7" s="1"/>
  <c r="KO33" i="7"/>
  <c r="KP33" i="7" s="1"/>
  <c r="KW33" i="7" s="1"/>
  <c r="KO44" i="7"/>
  <c r="KO38" i="7"/>
  <c r="KO18" i="7"/>
  <c r="KO31" i="7"/>
  <c r="KO21" i="7"/>
  <c r="KO39" i="7"/>
  <c r="KO51" i="7"/>
  <c r="KO22" i="7"/>
  <c r="KO27" i="7"/>
  <c r="KO43" i="7"/>
  <c r="KO55" i="7"/>
  <c r="KO7" i="7"/>
  <c r="KO8" i="7"/>
  <c r="KP8" i="7" s="1"/>
  <c r="KO5" i="7"/>
  <c r="KO6" i="7"/>
  <c r="KP6" i="7" s="1"/>
  <c r="KW53" i="7"/>
  <c r="KQ12" i="7"/>
  <c r="KQ9" i="7"/>
  <c r="KW47" i="7"/>
  <c r="KP5" i="7" l="1"/>
  <c r="KQ5" i="7" s="1"/>
  <c r="KP7" i="7"/>
  <c r="KW7" i="7" s="1"/>
  <c r="KP39" i="7"/>
  <c r="KQ39" i="7" s="1"/>
  <c r="KP21" i="7"/>
  <c r="KW21" i="7" s="1"/>
  <c r="KP31" i="7"/>
  <c r="KQ31" i="7" s="1"/>
  <c r="KP51" i="7"/>
  <c r="KW51" i="7" s="1"/>
  <c r="KP18" i="7"/>
  <c r="KW18" i="7" s="1"/>
  <c r="KP55" i="7"/>
  <c r="KQ55" i="7" s="1"/>
  <c r="KP38" i="7"/>
  <c r="KW38" i="7" s="1"/>
  <c r="KP27" i="7"/>
  <c r="KW27" i="7" s="1"/>
  <c r="KP44" i="7"/>
  <c r="KW44" i="7" s="1"/>
  <c r="KP43" i="7"/>
  <c r="KW43" i="7" s="1"/>
  <c r="KP22" i="7"/>
  <c r="KQ22" i="7" s="1"/>
  <c r="KQ43" i="7"/>
  <c r="KQ7" i="7"/>
  <c r="KW8" i="7"/>
  <c r="KQ8" i="7"/>
  <c r="KW5" i="7"/>
  <c r="KQ6" i="7"/>
  <c r="KW6" i="7"/>
  <c r="KQ53" i="7"/>
  <c r="KQ33" i="7"/>
  <c r="KW9" i="7"/>
  <c r="KW12" i="7"/>
  <c r="KQ38" i="7"/>
  <c r="KQ47" i="7"/>
  <c r="KQ21" i="7"/>
  <c r="KQ44" i="7"/>
  <c r="KY13" i="7"/>
  <c r="KY57" i="7"/>
  <c r="KY46" i="7"/>
  <c r="KY60" i="7"/>
  <c r="KY61" i="7"/>
  <c r="KY35" i="7"/>
  <c r="KY41" i="7"/>
  <c r="KY20" i="7"/>
  <c r="KY32" i="7"/>
  <c r="KY59" i="7"/>
  <c r="KY15" i="7"/>
  <c r="KY30" i="7"/>
  <c r="KY16" i="7"/>
  <c r="KY56" i="7"/>
  <c r="KY23" i="7"/>
  <c r="KY62" i="7"/>
  <c r="KY25" i="7"/>
  <c r="KY50" i="7"/>
  <c r="KY40" i="7"/>
  <c r="KY58" i="7"/>
  <c r="KY14" i="7"/>
  <c r="KY17" i="7"/>
  <c r="KY52" i="7"/>
  <c r="KY54" i="7"/>
  <c r="KY28" i="7"/>
  <c r="KY45" i="7"/>
  <c r="KY19" i="7"/>
  <c r="KY24" i="7"/>
  <c r="KY11" i="7"/>
  <c r="KY29" i="7"/>
  <c r="KY26" i="7"/>
  <c r="KY49" i="7"/>
  <c r="KY48" i="7"/>
  <c r="KY36" i="7"/>
  <c r="KY10" i="7"/>
  <c r="KY42" i="7"/>
  <c r="KY34" i="7"/>
  <c r="KY37" i="7"/>
  <c r="KN66" i="7" l="1"/>
  <c r="KQ51" i="7"/>
  <c r="KP63" i="7"/>
  <c r="KT18" i="7" s="1"/>
  <c r="KU18" i="7" s="1"/>
  <c r="KQ18" i="7"/>
  <c r="KW31" i="7"/>
  <c r="KW55" i="7"/>
  <c r="KW22" i="7"/>
  <c r="KW39" i="7"/>
  <c r="KQ27" i="7"/>
  <c r="KY43" i="7"/>
  <c r="KY7" i="7"/>
  <c r="KY8" i="7"/>
  <c r="KY6" i="7"/>
  <c r="KY5" i="7"/>
  <c r="KW63" i="7"/>
  <c r="KX12" i="7" s="1"/>
  <c r="KT32" i="7"/>
  <c r="KU32" i="7" s="1"/>
  <c r="KT57" i="7"/>
  <c r="KU57" i="7" s="1"/>
  <c r="KT7" i="7"/>
  <c r="KU7" i="7" s="1"/>
  <c r="KT10" i="7"/>
  <c r="KU10" i="7" s="1"/>
  <c r="KT39" i="7"/>
  <c r="KU39" i="7" s="1"/>
  <c r="KT9" i="7"/>
  <c r="KU9" i="7" s="1"/>
  <c r="KY51" i="7"/>
  <c r="KT26" i="7"/>
  <c r="KU26" i="7" s="1"/>
  <c r="KY21" i="7"/>
  <c r="KT19" i="7"/>
  <c r="KU19" i="7" s="1"/>
  <c r="KT22" i="7"/>
  <c r="KU22" i="7" s="1"/>
  <c r="KY39" i="7"/>
  <c r="KY44" i="7"/>
  <c r="KT20" i="7"/>
  <c r="KU20" i="7" s="1"/>
  <c r="KT11" i="7"/>
  <c r="KU11" i="7" s="1"/>
  <c r="KT29" i="7"/>
  <c r="KU29" i="7" s="1"/>
  <c r="KT46" i="7"/>
  <c r="KU46" i="7" s="1"/>
  <c r="KT50" i="7"/>
  <c r="KU50" i="7" s="1"/>
  <c r="KY47" i="7"/>
  <c r="KY33" i="7"/>
  <c r="KT59" i="7"/>
  <c r="KU59" i="7" s="1"/>
  <c r="KT60" i="7"/>
  <c r="KU60" i="7" s="1"/>
  <c r="KY53" i="7"/>
  <c r="KT8" i="7"/>
  <c r="KU8" i="7" s="1"/>
  <c r="KT17" i="7"/>
  <c r="KU17" i="7" s="1"/>
  <c r="KT31" i="7"/>
  <c r="KU31" i="7" s="1"/>
  <c r="KT23" i="7"/>
  <c r="KU23" i="7" s="1"/>
  <c r="KT56" i="7"/>
  <c r="KU56" i="7" s="1"/>
  <c r="KY18" i="7"/>
  <c r="KY55" i="7"/>
  <c r="KT16" i="7"/>
  <c r="KU16" i="7" s="1"/>
  <c r="KT54" i="7"/>
  <c r="KU54" i="7" s="1"/>
  <c r="KT13" i="7"/>
  <c r="KU13" i="7" s="1"/>
  <c r="KT62" i="7"/>
  <c r="KU62" i="7" s="1"/>
  <c r="KT53" i="7"/>
  <c r="KU53" i="7" s="1"/>
  <c r="KT21" i="7"/>
  <c r="KU21" i="7" s="1"/>
  <c r="KT43" i="7"/>
  <c r="KU43" i="7" s="1"/>
  <c r="KT14" i="7"/>
  <c r="KU14" i="7" s="1"/>
  <c r="KT38" i="7"/>
  <c r="KU38" i="7" s="1"/>
  <c r="KT47" i="7"/>
  <c r="KU47" i="7" s="1"/>
  <c r="KT34" i="7"/>
  <c r="KU34" i="7" s="1"/>
  <c r="KT48" i="7"/>
  <c r="KU48" i="7" s="1"/>
  <c r="KT33" i="7"/>
  <c r="KU33" i="7" s="1"/>
  <c r="KY9" i="7"/>
  <c r="KT12" i="7"/>
  <c r="KU12" i="7" s="1"/>
  <c r="KY22" i="7"/>
  <c r="KT24" i="7"/>
  <c r="KU24" i="7" s="1"/>
  <c r="KT37" i="7"/>
  <c r="KU37" i="7" s="1"/>
  <c r="KY38" i="7"/>
  <c r="KT6" i="7"/>
  <c r="KU6" i="7" s="1"/>
  <c r="KT45" i="7"/>
  <c r="KU45" i="7" s="1"/>
  <c r="KT52" i="7"/>
  <c r="KU52" i="7" s="1"/>
  <c r="KT15" i="7"/>
  <c r="KU15" i="7" s="1"/>
  <c r="KT42" i="7"/>
  <c r="KU42" i="7" s="1"/>
  <c r="KT36" i="7"/>
  <c r="KU36" i="7" s="1"/>
  <c r="KT27" i="7"/>
  <c r="KU27" i="7" s="1"/>
  <c r="KT25" i="7"/>
  <c r="KU25" i="7" s="1"/>
  <c r="KT44" i="7"/>
  <c r="KU44" i="7" s="1"/>
  <c r="KT30" i="7"/>
  <c r="KU30" i="7" s="1"/>
  <c r="KT5" i="7"/>
  <c r="KU5" i="7" s="1"/>
  <c r="KY31" i="7"/>
  <c r="KY27" i="7"/>
  <c r="KT49" i="7"/>
  <c r="KU49" i="7" s="1"/>
  <c r="KT35" i="7"/>
  <c r="KU35" i="7" s="1"/>
  <c r="KT41" i="7"/>
  <c r="KU41" i="7" s="1"/>
  <c r="KT28" i="7"/>
  <c r="KU28" i="7" s="1"/>
  <c r="KT51" i="7"/>
  <c r="KU51" i="7" s="1"/>
  <c r="KT40" i="7"/>
  <c r="KU40" i="7" s="1"/>
  <c r="KT55" i="7"/>
  <c r="KU55" i="7" s="1"/>
  <c r="KQ63" i="7"/>
  <c r="KX57" i="7"/>
  <c r="KZ57" i="7" s="1"/>
  <c r="KX46" i="7"/>
  <c r="KZ46" i="7" s="1"/>
  <c r="KX13" i="7"/>
  <c r="KZ13" i="7" s="1"/>
  <c r="KX8" i="7"/>
  <c r="KX60" i="7"/>
  <c r="KZ60" i="7" s="1"/>
  <c r="KX61" i="7"/>
  <c r="KZ61" i="7" s="1"/>
  <c r="KX35" i="7"/>
  <c r="KZ35" i="7" s="1"/>
  <c r="KX41" i="7"/>
  <c r="KZ41" i="7" s="1"/>
  <c r="KX20" i="7"/>
  <c r="KZ20" i="7" s="1"/>
  <c r="KX32" i="7"/>
  <c r="KZ32" i="7" s="1"/>
  <c r="KX59" i="7"/>
  <c r="KZ59" i="7" s="1"/>
  <c r="KX16" i="7"/>
  <c r="KZ16" i="7" s="1"/>
  <c r="KX56" i="7"/>
  <c r="KZ56" i="7" s="1"/>
  <c r="KX25" i="7"/>
  <c r="KZ25" i="7" s="1"/>
  <c r="KX7" i="7"/>
  <c r="KZ7" i="7" s="1"/>
  <c r="KX23" i="7"/>
  <c r="KZ23" i="7" s="1"/>
  <c r="KX15" i="7"/>
  <c r="KZ15" i="7" s="1"/>
  <c r="KX30" i="7"/>
  <c r="KZ30" i="7" s="1"/>
  <c r="KX62" i="7"/>
  <c r="KZ62" i="7" s="1"/>
  <c r="KX58" i="7"/>
  <c r="KZ58" i="7" s="1"/>
  <c r="KX14" i="7"/>
  <c r="KZ14" i="7" s="1"/>
  <c r="KX50" i="7"/>
  <c r="KZ50" i="7" s="1"/>
  <c r="KX40" i="7"/>
  <c r="KZ40" i="7" s="1"/>
  <c r="KX52" i="7"/>
  <c r="KZ52" i="7" s="1"/>
  <c r="KX17" i="7"/>
  <c r="KZ17" i="7" s="1"/>
  <c r="KX42" i="7"/>
  <c r="KZ42" i="7" s="1"/>
  <c r="KX24" i="7"/>
  <c r="KZ24" i="7" s="1"/>
  <c r="KX48" i="7"/>
  <c r="KZ48" i="7" s="1"/>
  <c r="KX10" i="7"/>
  <c r="KZ10" i="7" s="1"/>
  <c r="KX19" i="7"/>
  <c r="KZ19" i="7" s="1"/>
  <c r="KX29" i="7"/>
  <c r="KZ29" i="7" s="1"/>
  <c r="KX54" i="7"/>
  <c r="KZ54" i="7" s="1"/>
  <c r="KX28" i="7"/>
  <c r="KZ28" i="7" s="1"/>
  <c r="KX11" i="7"/>
  <c r="KZ11" i="7" s="1"/>
  <c r="KX36" i="7"/>
  <c r="KZ36" i="7" s="1"/>
  <c r="KX49" i="7"/>
  <c r="KZ49" i="7" s="1"/>
  <c r="KX45" i="7"/>
  <c r="KZ45" i="7" s="1"/>
  <c r="KX34" i="7"/>
  <c r="KZ34" i="7" s="1"/>
  <c r="KX26" i="7"/>
  <c r="KZ26" i="7" s="1"/>
  <c r="KX37" i="7"/>
  <c r="KZ37" i="7" s="1"/>
  <c r="KX43" i="7"/>
  <c r="KZ43" i="7" s="1"/>
  <c r="KY12" i="7" l="1"/>
  <c r="KT58" i="7"/>
  <c r="KU58" i="7" s="1"/>
  <c r="KT61" i="7"/>
  <c r="KU61" i="7" s="1"/>
  <c r="KX33" i="7"/>
  <c r="KZ8" i="7"/>
  <c r="KN67" i="7"/>
  <c r="KX5" i="7"/>
  <c r="KZ5" i="7" s="1"/>
  <c r="KX6" i="7"/>
  <c r="KZ6" i="7" s="1"/>
  <c r="KX51" i="7"/>
  <c r="KZ51" i="7" s="1"/>
  <c r="KX55" i="7"/>
  <c r="KZ55" i="7" s="1"/>
  <c r="KX21" i="7"/>
  <c r="KZ21" i="7" s="1"/>
  <c r="KX31" i="7"/>
  <c r="KZ31" i="7" s="1"/>
  <c r="KX44" i="7"/>
  <c r="KZ44" i="7" s="1"/>
  <c r="KX53" i="7"/>
  <c r="KZ53" i="7" s="1"/>
  <c r="KX18" i="7"/>
  <c r="KZ18" i="7" s="1"/>
  <c r="KX38" i="7"/>
  <c r="KZ38" i="7" s="1"/>
  <c r="KX27" i="7"/>
  <c r="KZ27" i="7" s="1"/>
  <c r="KX39" i="7"/>
  <c r="KZ39" i="7" s="1"/>
  <c r="KX47" i="7"/>
  <c r="KZ47" i="7" s="1"/>
  <c r="KX22" i="7"/>
  <c r="KZ22" i="7" s="1"/>
  <c r="KX9" i="7"/>
  <c r="KZ9" i="7" s="1"/>
  <c r="KZ33" i="7"/>
  <c r="KZ12" i="7"/>
  <c r="KY63" i="7"/>
  <c r="KU63" i="7"/>
  <c r="KU65" i="7" a="1"/>
  <c r="KU65" i="7" s="1"/>
  <c r="KT63" i="7"/>
  <c r="KX63" i="7" l="1"/>
  <c r="KZ63" i="7"/>
  <c r="KZ65" i="7" a="1"/>
  <c r="KZ65" i="7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<sst xmlns="http://schemas.openxmlformats.org/spreadsheetml/2006/main" count="738" uniqueCount="231">
  <si>
    <t>Eastern Cape</t>
  </si>
  <si>
    <t>Constituency 1</t>
  </si>
  <si>
    <t>Constituency 2</t>
  </si>
  <si>
    <t>Constituency 3</t>
  </si>
  <si>
    <t>Constituency 4</t>
  </si>
  <si>
    <t>Constituency 5</t>
  </si>
  <si>
    <t>Constituency 6</t>
  </si>
  <si>
    <t>Constituency 7</t>
  </si>
  <si>
    <t>Constituency 9</t>
  </si>
  <si>
    <t>Constituency 10</t>
  </si>
  <si>
    <t>Constituency 11</t>
  </si>
  <si>
    <t>Constituency 12</t>
  </si>
  <si>
    <t>Constituency 13</t>
  </si>
  <si>
    <t>Constituency 14</t>
  </si>
  <si>
    <t>Constituency 15</t>
  </si>
  <si>
    <t>Constituency 16</t>
  </si>
  <si>
    <t>Constituency 17</t>
  </si>
  <si>
    <t>Constituency 18</t>
  </si>
  <si>
    <t>Constituency 19</t>
  </si>
  <si>
    <t>Constituency 20</t>
  </si>
  <si>
    <t>Constituency 21</t>
  </si>
  <si>
    <t>Constituency 22</t>
  </si>
  <si>
    <t>Constituency 23</t>
  </si>
  <si>
    <t>Constituency 24</t>
  </si>
  <si>
    <t>Constituency 25</t>
  </si>
  <si>
    <t>Free State</t>
  </si>
  <si>
    <t>Constituency 26</t>
  </si>
  <si>
    <t>Constituency 27</t>
  </si>
  <si>
    <t>Constituency 28</t>
  </si>
  <si>
    <t>Constituency 29</t>
  </si>
  <si>
    <t>Constituency 30</t>
  </si>
  <si>
    <t>Constituency 31</t>
  </si>
  <si>
    <t>Constituency 32</t>
  </si>
  <si>
    <t>Constituency 33</t>
  </si>
  <si>
    <t>Constituency 34</t>
  </si>
  <si>
    <t>Constituency 35</t>
  </si>
  <si>
    <t>Gauteng</t>
  </si>
  <si>
    <t>Constituency 36</t>
  </si>
  <si>
    <t>Constituency 37</t>
  </si>
  <si>
    <t>Constituency 38</t>
  </si>
  <si>
    <t>Constituency 39</t>
  </si>
  <si>
    <t>Constituency 40</t>
  </si>
  <si>
    <t>Constituency 41</t>
  </si>
  <si>
    <t>KwaZulu-Natal</t>
  </si>
  <si>
    <t>Limpopo</t>
  </si>
  <si>
    <t>Mpumalanga</t>
  </si>
  <si>
    <t>North West</t>
  </si>
  <si>
    <t>Northern Cape</t>
  </si>
  <si>
    <t>Western Cape</t>
  </si>
  <si>
    <t>PartyName</t>
  </si>
  <si>
    <t>Valid Votes</t>
  </si>
  <si>
    <t>TOTAL</t>
  </si>
  <si>
    <t>First Allocation</t>
  </si>
  <si>
    <t>Total Seats</t>
  </si>
  <si>
    <t>Province</t>
  </si>
  <si>
    <t>Cert_RegPop</t>
  </si>
  <si>
    <t>Norm</t>
  </si>
  <si>
    <t>CONSTITUENCY</t>
  </si>
  <si>
    <t>ConstituencyNo</t>
  </si>
  <si>
    <t>RegPop</t>
  </si>
  <si>
    <t>Reg Pop Seats Category</t>
  </si>
  <si>
    <t>Municipalities</t>
  </si>
  <si>
    <t>NMA</t>
  </si>
  <si>
    <t>BUF, EC122, EC123, EC124, EC126</t>
  </si>
  <si>
    <t>EC101, EC102, EC104, EC105, EC106, EC108, EC109, EC129, EC131, EC139, EC145</t>
  </si>
  <si>
    <t>EC121, EC135, EC136, EC137, EC138, EC141, EC142, EC156, EC157</t>
  </si>
  <si>
    <t>EC153, EC154, EC155, EC441, EC442, EC443, EC444</t>
  </si>
  <si>
    <t>MAN, FS161, FS162, FS163, FS181, FS182, FS183, FS185, FS191, FS192, FS196</t>
  </si>
  <si>
    <t>FS184, FS193, FS194, FS195, FS201, FS203, FS204, FS205</t>
  </si>
  <si>
    <t>Constiuency 8</t>
  </si>
  <si>
    <t>GT421, GT422, GT423, GT481, GT484, GT485</t>
  </si>
  <si>
    <t>EKU - Region1</t>
  </si>
  <si>
    <t>EKU - Region2</t>
  </si>
  <si>
    <t>JHB - Region1</t>
  </si>
  <si>
    <t>JHB - Region2</t>
  </si>
  <si>
    <t>JHB - Region3</t>
  </si>
  <si>
    <t>TSH -Region1</t>
  </si>
  <si>
    <t>TSH -Region2</t>
  </si>
  <si>
    <t>ETH - Region1</t>
  </si>
  <si>
    <t>ETH - Region2</t>
  </si>
  <si>
    <t>ETH - Region3</t>
  </si>
  <si>
    <t>KZN212, KZN213, KZN214, KZN216, KZN433, KZN435</t>
  </si>
  <si>
    <t>KZN224, KZN225, KZN226, KZN227, KZN434, KZN436</t>
  </si>
  <si>
    <t>KZN221, KZN222, KZN223, KZN235, KZN237, KZN238, KZN245</t>
  </si>
  <si>
    <t>KZN284, KZN285, KZN286, KZN291, KZN292, KZN293, KZN294</t>
  </si>
  <si>
    <t>KZN241, KZN242, KZN244, KZN252, KZN253, KZN254, KZN261</t>
  </si>
  <si>
    <t>KZN262, KZN263, KZN265, KZN266, KZN271, KZN272</t>
  </si>
  <si>
    <t>KZN275, KZN276, KZN281, KZN282,</t>
  </si>
  <si>
    <t>MP311, MP312, MP313, MP314, MP315, MP316</t>
  </si>
  <si>
    <t>MP301, MP302, MP303, MP304, MP305, MP306, MP307</t>
  </si>
  <si>
    <t>MP321, MP324, MP325, MP326</t>
  </si>
  <si>
    <t>All municipalities in Northern Cape</t>
  </si>
  <si>
    <t>LIM361, LIM362, LIM366, LIM367, LIM368, LIM471, LIM472, LIM473</t>
  </si>
  <si>
    <t>LIM354, LIM355, LIM476</t>
  </si>
  <si>
    <t>LIM332, LIM343, LIM344, LIM351, LIM353</t>
  </si>
  <si>
    <t>LIM331, LIM333, LIM334, LIM335, LIM341, LIM345</t>
  </si>
  <si>
    <t>NW371, NW372, NW373</t>
  </si>
  <si>
    <t>NW374, NW375, NW384, NW385, NW393, NW396, NW403, NW404, NW405</t>
  </si>
  <si>
    <t>NW381, NW382, NW383, NW392, NW394, NW397</t>
  </si>
  <si>
    <t>CPT - Region1</t>
  </si>
  <si>
    <t>CPT - Region2</t>
  </si>
  <si>
    <t>CPT - Region3</t>
  </si>
  <si>
    <t>WC011, WC012, WC013, WC014, WC015, WC022, WC023, WC024, WC025, WC031, WC032</t>
  </si>
  <si>
    <t>WC026, WC033, WC034, WC041, WC042, WC043, WC044, WC045, WC047, WC048, WC051, WC052, WC053</t>
  </si>
  <si>
    <t>RegPop per seat</t>
  </si>
  <si>
    <t>Constituencies built by combining Registered population of Municipalities</t>
  </si>
  <si>
    <t>Min Norm 15%</t>
  </si>
  <si>
    <t>Max Norm 15%</t>
  </si>
  <si>
    <t>% Deviation from Norm</t>
  </si>
  <si>
    <t>Difference between Norm and actual Registration</t>
  </si>
  <si>
    <t>REGISTERED POPULATION PER CONSTITUENCY AND THEIR DEVIATION FROM THE NORM</t>
  </si>
  <si>
    <t>Registered population Norm per 3 Seat Constituency</t>
  </si>
  <si>
    <t>Registered population Norm per 4 Seat Constituency</t>
  </si>
  <si>
    <t>Registered population Norm per 5 Seat Constituency</t>
  </si>
  <si>
    <t>Registered population Norm per 6 Seat Constituency</t>
  </si>
  <si>
    <t>Registered population Norm per7 Seat Constituency</t>
  </si>
  <si>
    <t>Seats</t>
  </si>
  <si>
    <t>Remainder</t>
  </si>
  <si>
    <t>Rank</t>
  </si>
  <si>
    <t>First Calc</t>
  </si>
  <si>
    <t>Quota</t>
  </si>
  <si>
    <t>First
Calculation</t>
  </si>
  <si>
    <t>First
Allocation</t>
  </si>
  <si>
    <t>List Seats</t>
  </si>
  <si>
    <t>Variance</t>
  </si>
  <si>
    <t>Avg abs var</t>
  </si>
  <si>
    <t>Threshold
Represented
Party Votes</t>
  </si>
  <si>
    <t>Inter-Party
proportional final seats</t>
  </si>
  <si>
    <t>votes represented</t>
  </si>
  <si>
    <t>Constituency
Seats (200)</t>
  </si>
  <si>
    <t>Overall Proportionality</t>
  </si>
  <si>
    <t>Represented Party Proportionality</t>
  </si>
  <si>
    <t>% Votes</t>
  </si>
  <si>
    <t>% Seats</t>
  </si>
  <si>
    <t>Represented Votes</t>
  </si>
  <si>
    <t>Parties</t>
  </si>
  <si>
    <t>Registered
Population</t>
  </si>
  <si>
    <t>Constituency</t>
  </si>
  <si>
    <t>Constituency No</t>
  </si>
  <si>
    <t>Eastern Cape Total</t>
  </si>
  <si>
    <t>Free State Total</t>
  </si>
  <si>
    <t>Gauteng Total</t>
  </si>
  <si>
    <t>KwaZulu-Natal Total</t>
  </si>
  <si>
    <t>Mpumalanga Total</t>
  </si>
  <si>
    <t>Northern Cape Total</t>
  </si>
  <si>
    <t>Limpopo Total</t>
  </si>
  <si>
    <t>North West Total</t>
  </si>
  <si>
    <t>Western Cape Total</t>
  </si>
  <si>
    <t>Grand Total</t>
  </si>
  <si>
    <t>Available seats</t>
  </si>
  <si>
    <t>Regional
First
Calculation</t>
  </si>
  <si>
    <t>Regional
First
Allocation</t>
  </si>
  <si>
    <t>Regional
Remainder</t>
  </si>
  <si>
    <t>Regional
Rank</t>
  </si>
  <si>
    <t>Final
Regional
Seats</t>
  </si>
  <si>
    <t>Regional
Quota</t>
  </si>
  <si>
    <t>Constituency
Quota</t>
  </si>
  <si>
    <t>Constituency
First
Calculation</t>
  </si>
  <si>
    <t>Constituency
First
Allocation</t>
  </si>
  <si>
    <t>Constituency
Remainder</t>
  </si>
  <si>
    <t>Constituency
Rank</t>
  </si>
  <si>
    <t>Constituency
Final
Seats</t>
  </si>
  <si>
    <t>Constituency 8</t>
  </si>
  <si>
    <t>National Votes, including O/C votes</t>
  </si>
  <si>
    <t>MUNICIPALITY BASED MULTI-MEMBER CONSTITUENCIES (41), 300 CONSTITUENCY SEATS,
REMAINDERS ONLY</t>
  </si>
  <si>
    <t>MODEL N.3.2.5 (300:100)
OVERALL COMPENSATORY CALCULATION WITH QUOTA THRESHOLD
AND LARGEST REMAINDERS</t>
  </si>
  <si>
    <t>Ten parties with constituency seats</t>
  </si>
  <si>
    <t>Constituency  Votes</t>
  </si>
  <si>
    <t>Cons+Nat
Votes</t>
  </si>
  <si>
    <t>Retained Constituency Less than threshold
Representation</t>
  </si>
  <si>
    <t>Retained
Constituency
Seats</t>
  </si>
  <si>
    <t>Party 1</t>
  </si>
  <si>
    <t>Party 2</t>
  </si>
  <si>
    <t>Party 3</t>
  </si>
  <si>
    <t>Party 4</t>
  </si>
  <si>
    <t>Party 5</t>
  </si>
  <si>
    <t>Party 6</t>
  </si>
  <si>
    <t>Party 7</t>
  </si>
  <si>
    <t>Party 8</t>
  </si>
  <si>
    <t>Party 9</t>
  </si>
  <si>
    <t>Party 10</t>
  </si>
  <si>
    <t>Party 11</t>
  </si>
  <si>
    <t>Party 12</t>
  </si>
  <si>
    <t>Party 13</t>
  </si>
  <si>
    <t>Party 14</t>
  </si>
  <si>
    <t>Party 15</t>
  </si>
  <si>
    <t>Party 16</t>
  </si>
  <si>
    <t>Party 17</t>
  </si>
  <si>
    <t>Party 18</t>
  </si>
  <si>
    <t>Party 19</t>
  </si>
  <si>
    <t>Party 20</t>
  </si>
  <si>
    <t>Party 21</t>
  </si>
  <si>
    <t>Party 22</t>
  </si>
  <si>
    <t>Party 23</t>
  </si>
  <si>
    <t>Party 24</t>
  </si>
  <si>
    <t>Party 25</t>
  </si>
  <si>
    <t>Party 26</t>
  </si>
  <si>
    <t>Party 27</t>
  </si>
  <si>
    <t>Party 28</t>
  </si>
  <si>
    <t>Party 29</t>
  </si>
  <si>
    <t>Party 30</t>
  </si>
  <si>
    <t>Party 31</t>
  </si>
  <si>
    <t>Party 32</t>
  </si>
  <si>
    <t>Party 33</t>
  </si>
  <si>
    <t>Party 34</t>
  </si>
  <si>
    <t>Party 35</t>
  </si>
  <si>
    <t>Party 36</t>
  </si>
  <si>
    <t>Party 37</t>
  </si>
  <si>
    <t>Party 38</t>
  </si>
  <si>
    <t>Party 39</t>
  </si>
  <si>
    <t>Party 40</t>
  </si>
  <si>
    <t>Party 41</t>
  </si>
  <si>
    <t>Party 42</t>
  </si>
  <si>
    <t>Party 43</t>
  </si>
  <si>
    <t>Party 44</t>
  </si>
  <si>
    <t>Party 45</t>
  </si>
  <si>
    <t>Party 46</t>
  </si>
  <si>
    <t>Party 47</t>
  </si>
  <si>
    <t>Party 48</t>
  </si>
  <si>
    <t>Party 49</t>
  </si>
  <si>
    <t>Party 50</t>
  </si>
  <si>
    <t>Party 51</t>
  </si>
  <si>
    <t>Party 52</t>
  </si>
  <si>
    <t>Independent 6</t>
  </si>
  <si>
    <t>Independent 3</t>
  </si>
  <si>
    <t>Independent 1</t>
  </si>
  <si>
    <t>Independent 4</t>
  </si>
  <si>
    <t>Independent 5</t>
  </si>
  <si>
    <t>Independent 2</t>
  </si>
  <si>
    <t>Average Constituency Quota</t>
  </si>
  <si>
    <t>p;0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</si>
</sst>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_-* #,##0_-;\-* #,##0_-;_-* &quot;-&quot;??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2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rgb="FFFF0000"/>
      <name val="Calibri"/>
      <family val="2"/>
    </font>
    <font>
      <sz val="11"/>
      <color theme="1"/>
      <name val="Calibri"/>
      <family val="2"/>
    </font>
    <font>
      <sz val="10"/>
      <color theme="1"/>
      <name val="Arial"/>
      <family val="2"/>
    </font>
    <font>
      <b/>
      <sz val="11"/>
      <color theme="1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sz val="14"/>
      <color rgb="FFFF0000"/>
      <name val="Calibri (Body)"/>
    </font>
    <font>
      <b/>
      <sz val="14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4" tint="0.59999389629810485"/>
        <bgColor indexed="0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indexed="0"/>
      </patternFill>
    </fill>
    <fill>
      <patternFill patternType="solid">
        <fgColor rgb="FF92D050"/>
        <bgColor indexed="0"/>
      </patternFill>
    </fill>
    <fill>
      <patternFill patternType="solid">
        <fgColor theme="4" tint="0.59999389629810485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</cellStyleXfs>
  <cellXfs count="215">
    <xf numFmtId="0" fontId="0" fillId="0" borderId="0" xfId="0"/>
    <xf numFmtId="165" fontId="3" fillId="0" borderId="1" xfId="1" applyNumberFormat="1" applyFont="1" applyFill="1" applyBorder="1" applyAlignment="1">
      <alignment horizontal="right" wrapText="1"/>
    </xf>
    <xf numFmtId="165" fontId="0" fillId="0" borderId="0" xfId="0" applyNumberFormat="1"/>
    <xf numFmtId="0" fontId="3" fillId="0" borderId="1" xfId="4" applyFont="1" applyBorder="1" applyAlignment="1">
      <alignment wrapText="1"/>
    </xf>
    <xf numFmtId="0" fontId="3" fillId="0" borderId="1" xfId="4" applyFont="1" applyBorder="1" applyAlignment="1">
      <alignment horizontal="right" wrapText="1"/>
    </xf>
    <xf numFmtId="165" fontId="6" fillId="0" borderId="1" xfId="1" applyNumberFormat="1" applyFont="1" applyBorder="1"/>
    <xf numFmtId="0" fontId="2" fillId="0" borderId="0" xfId="0" applyFont="1" applyAlignment="1">
      <alignment vertical="center" wrapText="1"/>
    </xf>
    <xf numFmtId="0" fontId="0" fillId="0" borderId="14" xfId="0" applyBorder="1"/>
    <xf numFmtId="0" fontId="0" fillId="0" borderId="15" xfId="0" applyBorder="1"/>
    <xf numFmtId="165" fontId="2" fillId="0" borderId="0" xfId="1" applyNumberFormat="1" applyFont="1" applyBorder="1"/>
    <xf numFmtId="0" fontId="0" fillId="0" borderId="17" xfId="0" applyBorder="1"/>
    <xf numFmtId="0" fontId="0" fillId="0" borderId="19" xfId="0" applyBorder="1"/>
    <xf numFmtId="0" fontId="2" fillId="0" borderId="19" xfId="0" applyFont="1" applyBorder="1"/>
    <xf numFmtId="0" fontId="0" fillId="0" borderId="20" xfId="0" applyBorder="1"/>
    <xf numFmtId="165" fontId="6" fillId="0" borderId="0" xfId="0" applyNumberFormat="1" applyFont="1"/>
    <xf numFmtId="0" fontId="3" fillId="3" borderId="30" xfId="2" applyFont="1" applyFill="1" applyBorder="1" applyAlignment="1">
      <alignment horizontal="center"/>
    </xf>
    <xf numFmtId="165" fontId="0" fillId="0" borderId="1" xfId="0" applyNumberFormat="1" applyBorder="1"/>
    <xf numFmtId="165" fontId="3" fillId="0" borderId="1" xfId="4" applyNumberFormat="1" applyFont="1" applyBorder="1" applyAlignment="1">
      <alignment wrapText="1"/>
    </xf>
    <xf numFmtId="10" fontId="0" fillId="0" borderId="1" xfId="0" applyNumberFormat="1" applyBorder="1"/>
    <xf numFmtId="0" fontId="7" fillId="2" borderId="33" xfId="4" applyFont="1" applyFill="1" applyBorder="1" applyAlignment="1">
      <alignment horizontal="center" vertical="center" wrapText="1"/>
    </xf>
    <xf numFmtId="0" fontId="7" fillId="2" borderId="34" xfId="5" applyFont="1" applyFill="1" applyBorder="1" applyAlignment="1">
      <alignment horizontal="center" vertical="center" wrapText="1"/>
    </xf>
    <xf numFmtId="0" fontId="7" fillId="2" borderId="16" xfId="5" applyFont="1" applyFill="1" applyBorder="1" applyAlignment="1">
      <alignment horizontal="center" vertical="center" wrapText="1"/>
    </xf>
    <xf numFmtId="0" fontId="7" fillId="2" borderId="35" xfId="5" applyFont="1" applyFill="1" applyBorder="1" applyAlignment="1">
      <alignment horizontal="center" vertical="center" wrapText="1"/>
    </xf>
    <xf numFmtId="165" fontId="0" fillId="0" borderId="10" xfId="0" applyNumberFormat="1" applyBorder="1"/>
    <xf numFmtId="165" fontId="0" fillId="0" borderId="11" xfId="0" applyNumberFormat="1" applyBorder="1"/>
    <xf numFmtId="165" fontId="6" fillId="0" borderId="29" xfId="0" applyNumberFormat="1" applyFont="1" applyBorder="1"/>
    <xf numFmtId="165" fontId="6" fillId="0" borderId="30" xfId="0" applyNumberFormat="1" applyFont="1" applyBorder="1"/>
    <xf numFmtId="165" fontId="6" fillId="0" borderId="31" xfId="0" applyNumberFormat="1" applyFont="1" applyBorder="1"/>
    <xf numFmtId="0" fontId="0" fillId="0" borderId="30" xfId="0" applyBorder="1"/>
    <xf numFmtId="0" fontId="0" fillId="0" borderId="31" xfId="0" applyBorder="1"/>
    <xf numFmtId="0" fontId="3" fillId="0" borderId="10" xfId="5" applyFont="1" applyBorder="1" applyAlignment="1">
      <alignment wrapText="1"/>
    </xf>
    <xf numFmtId="165" fontId="0" fillId="0" borderId="11" xfId="1" applyNumberFormat="1" applyFont="1" applyBorder="1"/>
    <xf numFmtId="0" fontId="8" fillId="0" borderId="29" xfId="4" applyFont="1" applyBorder="1" applyAlignment="1">
      <alignment wrapText="1"/>
    </xf>
    <xf numFmtId="165" fontId="6" fillId="0" borderId="30" xfId="1" applyNumberFormat="1" applyFont="1" applyBorder="1"/>
    <xf numFmtId="165" fontId="6" fillId="0" borderId="31" xfId="1" applyNumberFormat="1" applyFont="1" applyBorder="1"/>
    <xf numFmtId="165" fontId="9" fillId="0" borderId="27" xfId="1" applyNumberFormat="1" applyFont="1" applyFill="1" applyBorder="1" applyAlignment="1">
      <alignment horizontal="right" wrapText="1"/>
    </xf>
    <xf numFmtId="165" fontId="9" fillId="0" borderId="1" xfId="1" applyNumberFormat="1" applyFont="1" applyFill="1" applyBorder="1" applyAlignment="1">
      <alignment horizontal="right" wrapText="1"/>
    </xf>
    <xf numFmtId="165" fontId="9" fillId="0" borderId="6" xfId="1" applyNumberFormat="1" applyFont="1" applyFill="1" applyBorder="1" applyAlignment="1">
      <alignment horizontal="right" wrapText="1"/>
    </xf>
    <xf numFmtId="165" fontId="9" fillId="0" borderId="37" xfId="1" applyNumberFormat="1" applyFont="1" applyFill="1" applyBorder="1" applyAlignment="1">
      <alignment horizontal="right" wrapText="1"/>
    </xf>
    <xf numFmtId="0" fontId="2" fillId="4" borderId="13" xfId="0" applyFont="1" applyFill="1" applyBorder="1"/>
    <xf numFmtId="165" fontId="2" fillId="4" borderId="42" xfId="0" applyNumberFormat="1" applyFont="1" applyFill="1" applyBorder="1"/>
    <xf numFmtId="0" fontId="3" fillId="0" borderId="6" xfId="4" applyFont="1" applyBorder="1" applyAlignment="1">
      <alignment wrapText="1"/>
    </xf>
    <xf numFmtId="0" fontId="3" fillId="0" borderId="6" xfId="4" applyFont="1" applyBorder="1" applyAlignment="1">
      <alignment horizontal="right" wrapText="1"/>
    </xf>
    <xf numFmtId="165" fontId="3" fillId="0" borderId="6" xfId="1" applyNumberFormat="1" applyFont="1" applyFill="1" applyBorder="1" applyAlignment="1">
      <alignment horizontal="right" wrapText="1"/>
    </xf>
    <xf numFmtId="165" fontId="3" fillId="0" borderId="6" xfId="4" applyNumberFormat="1" applyFont="1" applyBorder="1" applyAlignment="1">
      <alignment wrapText="1"/>
    </xf>
    <xf numFmtId="10" fontId="0" fillId="0" borderId="6" xfId="0" applyNumberFormat="1" applyBorder="1"/>
    <xf numFmtId="0" fontId="3" fillId="0" borderId="26" xfId="4" applyFont="1" applyBorder="1" applyAlignment="1">
      <alignment wrapText="1"/>
    </xf>
    <xf numFmtId="0" fontId="3" fillId="0" borderId="27" xfId="4" applyFont="1" applyBorder="1" applyAlignment="1">
      <alignment wrapText="1"/>
    </xf>
    <xf numFmtId="0" fontId="3" fillId="0" borderId="27" xfId="4" applyFont="1" applyBorder="1" applyAlignment="1">
      <alignment horizontal="right" wrapText="1"/>
    </xf>
    <xf numFmtId="165" fontId="3" fillId="0" borderId="27" xfId="1" applyNumberFormat="1" applyFont="1" applyFill="1" applyBorder="1" applyAlignment="1">
      <alignment horizontal="right" wrapText="1"/>
    </xf>
    <xf numFmtId="165" fontId="3" fillId="0" borderId="27" xfId="4" applyNumberFormat="1" applyFont="1" applyBorder="1" applyAlignment="1">
      <alignment wrapText="1"/>
    </xf>
    <xf numFmtId="10" fontId="0" fillId="0" borderId="28" xfId="0" applyNumberFormat="1" applyBorder="1"/>
    <xf numFmtId="0" fontId="3" fillId="0" borderId="10" xfId="4" applyFont="1" applyBorder="1" applyAlignment="1">
      <alignment wrapText="1"/>
    </xf>
    <xf numFmtId="10" fontId="0" fillId="0" borderId="11" xfId="0" applyNumberFormat="1" applyBorder="1"/>
    <xf numFmtId="0" fontId="3" fillId="0" borderId="29" xfId="4" applyFont="1" applyBorder="1" applyAlignment="1">
      <alignment wrapText="1"/>
    </xf>
    <xf numFmtId="0" fontId="3" fillId="0" borderId="30" xfId="4" applyFont="1" applyBorder="1" applyAlignment="1">
      <alignment wrapText="1"/>
    </xf>
    <xf numFmtId="0" fontId="3" fillId="0" borderId="30" xfId="4" applyFont="1" applyBorder="1" applyAlignment="1">
      <alignment horizontal="right" wrapText="1"/>
    </xf>
    <xf numFmtId="165" fontId="3" fillId="0" borderId="30" xfId="1" applyNumberFormat="1" applyFont="1" applyFill="1" applyBorder="1" applyAlignment="1">
      <alignment horizontal="right" wrapText="1"/>
    </xf>
    <xf numFmtId="165" fontId="3" fillId="0" borderId="30" xfId="4" applyNumberFormat="1" applyFont="1" applyBorder="1" applyAlignment="1">
      <alignment wrapText="1"/>
    </xf>
    <xf numFmtId="10" fontId="0" fillId="0" borderId="31" xfId="0" applyNumberFormat="1" applyBorder="1"/>
    <xf numFmtId="0" fontId="3" fillId="0" borderId="41" xfId="4" applyFont="1" applyBorder="1" applyAlignment="1">
      <alignment wrapText="1"/>
    </xf>
    <xf numFmtId="0" fontId="3" fillId="0" borderId="42" xfId="4" applyFont="1" applyBorder="1" applyAlignment="1">
      <alignment wrapText="1"/>
    </xf>
    <xf numFmtId="0" fontId="3" fillId="0" borderId="42" xfId="4" applyFont="1" applyBorder="1" applyAlignment="1">
      <alignment horizontal="right" wrapText="1"/>
    </xf>
    <xf numFmtId="165" fontId="3" fillId="0" borderId="42" xfId="1" applyNumberFormat="1" applyFont="1" applyFill="1" applyBorder="1" applyAlignment="1">
      <alignment horizontal="right" wrapText="1"/>
    </xf>
    <xf numFmtId="165" fontId="3" fillId="0" borderId="42" xfId="4" applyNumberFormat="1" applyFont="1" applyBorder="1" applyAlignment="1">
      <alignment wrapText="1"/>
    </xf>
    <xf numFmtId="10" fontId="0" fillId="0" borderId="43" xfId="0" applyNumberFormat="1" applyBorder="1"/>
    <xf numFmtId="2" fontId="0" fillId="0" borderId="6" xfId="0" applyNumberFormat="1" applyBorder="1"/>
    <xf numFmtId="0" fontId="0" fillId="0" borderId="6" xfId="0" applyBorder="1"/>
    <xf numFmtId="2" fontId="0" fillId="0" borderId="1" xfId="0" applyNumberFormat="1" applyBorder="1"/>
    <xf numFmtId="0" fontId="0" fillId="0" borderId="1" xfId="0" applyBorder="1"/>
    <xf numFmtId="2" fontId="0" fillId="0" borderId="33" xfId="0" applyNumberFormat="1" applyBorder="1"/>
    <xf numFmtId="0" fontId="0" fillId="0" borderId="33" xfId="0" applyBorder="1"/>
    <xf numFmtId="0" fontId="0" fillId="4" borderId="42" xfId="0" applyFill="1" applyBorder="1"/>
    <xf numFmtId="2" fontId="0" fillId="4" borderId="42" xfId="0" applyNumberFormat="1" applyFill="1" applyBorder="1"/>
    <xf numFmtId="10" fontId="0" fillId="4" borderId="42" xfId="0" applyNumberFormat="1" applyFill="1" applyBorder="1"/>
    <xf numFmtId="10" fontId="13" fillId="0" borderId="0" xfId="6" applyNumberFormat="1" applyFont="1" applyAlignment="1">
      <alignment horizontal="center"/>
    </xf>
    <xf numFmtId="0" fontId="0" fillId="10" borderId="6" xfId="0" applyFill="1" applyBorder="1"/>
    <xf numFmtId="0" fontId="0" fillId="10" borderId="42" xfId="0" applyFill="1" applyBorder="1"/>
    <xf numFmtId="0" fontId="2" fillId="0" borderId="0" xfId="0" applyFont="1"/>
    <xf numFmtId="10" fontId="2" fillId="0" borderId="0" xfId="0" applyNumberFormat="1" applyFont="1"/>
    <xf numFmtId="0" fontId="0" fillId="0" borderId="24" xfId="0" applyBorder="1"/>
    <xf numFmtId="0" fontId="5" fillId="4" borderId="41" xfId="0" applyFont="1" applyFill="1" applyBorder="1"/>
    <xf numFmtId="0" fontId="5" fillId="4" borderId="42" xfId="0" applyFont="1" applyFill="1" applyBorder="1"/>
    <xf numFmtId="0" fontId="5" fillId="4" borderId="43" xfId="0" applyFont="1" applyFill="1" applyBorder="1"/>
    <xf numFmtId="0" fontId="5" fillId="4" borderId="41" xfId="0" applyFont="1" applyFill="1" applyBorder="1" applyAlignment="1">
      <alignment wrapText="1"/>
    </xf>
    <xf numFmtId="0" fontId="0" fillId="0" borderId="25" xfId="0" applyBorder="1"/>
    <xf numFmtId="0" fontId="0" fillId="0" borderId="11" xfId="0" applyBorder="1"/>
    <xf numFmtId="0" fontId="0" fillId="0" borderId="40" xfId="0" applyBorder="1"/>
    <xf numFmtId="0" fontId="0" fillId="4" borderId="43" xfId="0" applyFill="1" applyBorder="1"/>
    <xf numFmtId="10" fontId="0" fillId="4" borderId="41" xfId="0" applyNumberFormat="1" applyFill="1" applyBorder="1"/>
    <xf numFmtId="10" fontId="0" fillId="4" borderId="43" xfId="0" applyNumberFormat="1" applyFill="1" applyBorder="1"/>
    <xf numFmtId="0" fontId="0" fillId="4" borderId="41" xfId="0" applyFill="1" applyBorder="1"/>
    <xf numFmtId="0" fontId="14" fillId="0" borderId="0" xfId="0" applyFont="1"/>
    <xf numFmtId="0" fontId="5" fillId="5" borderId="8" xfId="0" applyFont="1" applyFill="1" applyBorder="1" applyAlignment="1">
      <alignment horizontal="center"/>
    </xf>
    <xf numFmtId="0" fontId="7" fillId="3" borderId="1" xfId="2" applyFont="1" applyFill="1" applyBorder="1" applyAlignment="1">
      <alignment horizontal="center"/>
    </xf>
    <xf numFmtId="0" fontId="0" fillId="0" borderId="10" xfId="0" applyBorder="1"/>
    <xf numFmtId="0" fontId="2" fillId="0" borderId="41" xfId="0" applyFont="1" applyBorder="1"/>
    <xf numFmtId="0" fontId="2" fillId="0" borderId="42" xfId="0" applyFont="1" applyBorder="1"/>
    <xf numFmtId="0" fontId="0" fillId="0" borderId="42" xfId="0" applyBorder="1"/>
    <xf numFmtId="2" fontId="2" fillId="0" borderId="42" xfId="0" applyNumberFormat="1" applyFont="1" applyBorder="1"/>
    <xf numFmtId="0" fontId="2" fillId="0" borderId="43" xfId="0" applyFont="1" applyBorder="1"/>
    <xf numFmtId="0" fontId="0" fillId="0" borderId="47" xfId="0" applyBorder="1"/>
    <xf numFmtId="0" fontId="0" fillId="0" borderId="39" xfId="0" applyBorder="1"/>
    <xf numFmtId="0" fontId="0" fillId="0" borderId="37" xfId="0" applyBorder="1"/>
    <xf numFmtId="2" fontId="0" fillId="0" borderId="37" xfId="0" applyNumberFormat="1" applyBorder="1"/>
    <xf numFmtId="0" fontId="0" fillId="0" borderId="46" xfId="0" applyBorder="1"/>
    <xf numFmtId="0" fontId="2" fillId="12" borderId="41" xfId="0" applyFont="1" applyFill="1" applyBorder="1"/>
    <xf numFmtId="0" fontId="2" fillId="12" borderId="42" xfId="0" applyFont="1" applyFill="1" applyBorder="1"/>
    <xf numFmtId="0" fontId="2" fillId="12" borderId="42" xfId="0" applyFont="1" applyFill="1" applyBorder="1" applyAlignment="1">
      <alignment wrapText="1"/>
    </xf>
    <xf numFmtId="0" fontId="2" fillId="12" borderId="43" xfId="0" applyFont="1" applyFill="1" applyBorder="1" applyAlignment="1">
      <alignment wrapText="1"/>
    </xf>
    <xf numFmtId="0" fontId="2" fillId="13" borderId="41" xfId="0" applyFont="1" applyFill="1" applyBorder="1"/>
    <xf numFmtId="0" fontId="0" fillId="13" borderId="42" xfId="0" applyFill="1" applyBorder="1"/>
    <xf numFmtId="0" fontId="2" fillId="13" borderId="42" xfId="0" applyFont="1" applyFill="1" applyBorder="1"/>
    <xf numFmtId="2" fontId="2" fillId="13" borderId="42" xfId="0" applyNumberFormat="1" applyFont="1" applyFill="1" applyBorder="1"/>
    <xf numFmtId="2" fontId="0" fillId="13" borderId="42" xfId="0" applyNumberFormat="1" applyFill="1" applyBorder="1"/>
    <xf numFmtId="0" fontId="2" fillId="13" borderId="43" xfId="0" applyFont="1" applyFill="1" applyBorder="1"/>
    <xf numFmtId="0" fontId="0" fillId="13" borderId="43" xfId="0" applyFill="1" applyBorder="1"/>
    <xf numFmtId="0" fontId="2" fillId="4" borderId="48" xfId="0" applyFont="1" applyFill="1" applyBorder="1"/>
    <xf numFmtId="0" fontId="3" fillId="3" borderId="32" xfId="2" applyFont="1" applyFill="1" applyBorder="1" applyAlignment="1">
      <alignment horizontal="center" wrapText="1"/>
    </xf>
    <xf numFmtId="165" fontId="2" fillId="4" borderId="48" xfId="0" applyNumberFormat="1" applyFont="1" applyFill="1" applyBorder="1"/>
    <xf numFmtId="165" fontId="2" fillId="4" borderId="12" xfId="0" applyNumberFormat="1" applyFont="1" applyFill="1" applyBorder="1"/>
    <xf numFmtId="0" fontId="5" fillId="13" borderId="8" xfId="0" applyFont="1" applyFill="1" applyBorder="1" applyAlignment="1">
      <alignment horizontal="center"/>
    </xf>
    <xf numFmtId="0" fontId="9" fillId="0" borderId="6" xfId="4" applyFont="1" applyBorder="1" applyAlignment="1">
      <alignment wrapText="1"/>
    </xf>
    <xf numFmtId="0" fontId="10" fillId="0" borderId="5" xfId="4" applyFont="1" applyBorder="1"/>
    <xf numFmtId="2" fontId="1" fillId="0" borderId="6" xfId="0" applyNumberFormat="1" applyFont="1" applyBorder="1"/>
    <xf numFmtId="0" fontId="10" fillId="0" borderId="6" xfId="4" applyFont="1" applyBorder="1"/>
    <xf numFmtId="10" fontId="0" fillId="0" borderId="24" xfId="0" applyNumberFormat="1" applyBorder="1"/>
    <xf numFmtId="10" fontId="0" fillId="0" borderId="25" xfId="0" applyNumberFormat="1" applyBorder="1"/>
    <xf numFmtId="0" fontId="9" fillId="0" borderId="1" xfId="4" applyFont="1" applyBorder="1" applyAlignment="1">
      <alignment wrapText="1"/>
    </xf>
    <xf numFmtId="10" fontId="0" fillId="0" borderId="37" xfId="0" applyNumberFormat="1" applyBorder="1"/>
    <xf numFmtId="10" fontId="0" fillId="0" borderId="40" xfId="0" applyNumberFormat="1" applyBorder="1"/>
    <xf numFmtId="10" fontId="0" fillId="0" borderId="46" xfId="0" applyNumberFormat="1" applyBorder="1"/>
    <xf numFmtId="0" fontId="11" fillId="10" borderId="38" xfId="2" applyFont="1" applyFill="1" applyBorder="1" applyAlignment="1">
      <alignment horizontal="right"/>
    </xf>
    <xf numFmtId="165" fontId="2" fillId="10" borderId="18" xfId="0" applyNumberFormat="1" applyFont="1" applyFill="1" applyBorder="1"/>
    <xf numFmtId="165" fontId="2" fillId="4" borderId="13" xfId="0" applyNumberFormat="1" applyFont="1" applyFill="1" applyBorder="1"/>
    <xf numFmtId="0" fontId="11" fillId="4" borderId="6" xfId="2" applyFont="1" applyFill="1" applyBorder="1" applyAlignment="1">
      <alignment horizontal="right"/>
    </xf>
    <xf numFmtId="0" fontId="9" fillId="14" borderId="1" xfId="4" applyFont="1" applyFill="1" applyBorder="1" applyAlignment="1">
      <alignment wrapText="1"/>
    </xf>
    <xf numFmtId="0" fontId="10" fillId="14" borderId="5" xfId="4" applyFont="1" applyFill="1" applyBorder="1"/>
    <xf numFmtId="2" fontId="1" fillId="14" borderId="6" xfId="0" applyNumberFormat="1" applyFont="1" applyFill="1" applyBorder="1"/>
    <xf numFmtId="0" fontId="10" fillId="14" borderId="6" xfId="4" applyFont="1" applyFill="1" applyBorder="1"/>
    <xf numFmtId="0" fontId="11" fillId="14" borderId="6" xfId="2" applyFont="1" applyFill="1" applyBorder="1" applyAlignment="1">
      <alignment horizontal="right"/>
    </xf>
    <xf numFmtId="0" fontId="11" fillId="14" borderId="38" xfId="2" applyFont="1" applyFill="1" applyBorder="1" applyAlignment="1">
      <alignment horizontal="right"/>
    </xf>
    <xf numFmtId="165" fontId="9" fillId="14" borderId="1" xfId="1" applyNumberFormat="1" applyFont="1" applyFill="1" applyBorder="1" applyAlignment="1">
      <alignment horizontal="right" wrapText="1"/>
    </xf>
    <xf numFmtId="165" fontId="9" fillId="14" borderId="6" xfId="1" applyNumberFormat="1" applyFont="1" applyFill="1" applyBorder="1" applyAlignment="1">
      <alignment horizontal="right" wrapText="1"/>
    </xf>
    <xf numFmtId="0" fontId="0" fillId="14" borderId="6" xfId="0" applyFill="1" applyBorder="1"/>
    <xf numFmtId="0" fontId="0" fillId="14" borderId="1" xfId="0" applyFill="1" applyBorder="1"/>
    <xf numFmtId="2" fontId="0" fillId="14" borderId="6" xfId="0" applyNumberFormat="1" applyFill="1" applyBorder="1"/>
    <xf numFmtId="0" fontId="0" fillId="14" borderId="11" xfId="0" applyFill="1" applyBorder="1"/>
    <xf numFmtId="0" fontId="0" fillId="14" borderId="0" xfId="0" applyFill="1"/>
    <xf numFmtId="10" fontId="0" fillId="14" borderId="24" xfId="0" applyNumberFormat="1" applyFill="1" applyBorder="1"/>
    <xf numFmtId="10" fontId="0" fillId="14" borderId="6" xfId="0" applyNumberFormat="1" applyFill="1" applyBorder="1"/>
    <xf numFmtId="10" fontId="0" fillId="14" borderId="11" xfId="0" applyNumberFormat="1" applyFill="1" applyBorder="1"/>
    <xf numFmtId="0" fontId="0" fillId="14" borderId="24" xfId="0" applyFill="1" applyBorder="1"/>
    <xf numFmtId="10" fontId="0" fillId="14" borderId="25" xfId="0" applyNumberFormat="1" applyFill="1" applyBorder="1"/>
    <xf numFmtId="0" fontId="1" fillId="14" borderId="6" xfId="0" applyFont="1" applyFill="1" applyBorder="1"/>
    <xf numFmtId="0" fontId="15" fillId="0" borderId="19" xfId="0" applyFont="1" applyBorder="1" applyAlignment="1">
      <alignment horizontal="center" wrapText="1"/>
    </xf>
    <xf numFmtId="0" fontId="7" fillId="0" borderId="0" xfId="3" applyFont="1" applyAlignment="1">
      <alignment horizontal="left" wrapText="1"/>
    </xf>
    <xf numFmtId="0" fontId="2" fillId="4" borderId="2" xfId="0" applyFont="1" applyFill="1" applyBorder="1" applyAlignment="1">
      <alignment horizontal="center"/>
    </xf>
    <xf numFmtId="0" fontId="7" fillId="3" borderId="4" xfId="2" applyFont="1" applyFill="1" applyBorder="1" applyAlignment="1">
      <alignment horizontal="center"/>
    </xf>
    <xf numFmtId="0" fontId="7" fillId="3" borderId="1" xfId="2" applyFont="1" applyFill="1" applyBorder="1" applyAlignment="1">
      <alignment horizontal="center"/>
    </xf>
    <xf numFmtId="0" fontId="5" fillId="5" borderId="8" xfId="0" applyFont="1" applyFill="1" applyBorder="1" applyAlignment="1">
      <alignment horizontal="center"/>
    </xf>
    <xf numFmtId="0" fontId="5" fillId="13" borderId="8" xfId="0" applyFont="1" applyFill="1" applyBorder="1" applyAlignment="1">
      <alignment horizontal="center"/>
    </xf>
    <xf numFmtId="0" fontId="7" fillId="3" borderId="36" xfId="2" applyFont="1" applyFill="1" applyBorder="1" applyAlignment="1">
      <alignment horizontal="center" vertical="center" wrapText="1"/>
    </xf>
    <xf numFmtId="0" fontId="7" fillId="3" borderId="37" xfId="2" applyFont="1" applyFill="1" applyBorder="1" applyAlignment="1">
      <alignment horizontal="center" vertical="center" wrapText="1"/>
    </xf>
    <xf numFmtId="0" fontId="7" fillId="3" borderId="13" xfId="2" applyFont="1" applyFill="1" applyBorder="1" applyAlignment="1">
      <alignment horizontal="center" vertical="center" wrapText="1"/>
    </xf>
    <xf numFmtId="0" fontId="7" fillId="3" borderId="26" xfId="2" applyFont="1" applyFill="1" applyBorder="1" applyAlignment="1">
      <alignment horizontal="center" vertical="center" wrapText="1"/>
    </xf>
    <xf numFmtId="0" fontId="7" fillId="3" borderId="10" xfId="2" applyFont="1" applyFill="1" applyBorder="1" applyAlignment="1">
      <alignment horizontal="center" vertical="center" wrapText="1"/>
    </xf>
    <xf numFmtId="0" fontId="7" fillId="3" borderId="29" xfId="2" applyFont="1" applyFill="1" applyBorder="1" applyAlignment="1">
      <alignment horizontal="center" vertical="center" wrapText="1"/>
    </xf>
    <xf numFmtId="0" fontId="5" fillId="13" borderId="9" xfId="0" applyFont="1" applyFill="1" applyBorder="1" applyAlignment="1">
      <alignment horizontal="center"/>
    </xf>
    <xf numFmtId="0" fontId="7" fillId="3" borderId="27" xfId="2" applyFont="1" applyFill="1" applyBorder="1" applyAlignment="1">
      <alignment horizontal="center" vertical="center" wrapText="1"/>
    </xf>
    <xf numFmtId="0" fontId="7" fillId="3" borderId="1" xfId="2" applyFont="1" applyFill="1" applyBorder="1" applyAlignment="1">
      <alignment horizontal="center" vertical="center" wrapText="1"/>
    </xf>
    <xf numFmtId="0" fontId="7" fillId="3" borderId="33" xfId="2" applyFont="1" applyFill="1" applyBorder="1" applyAlignment="1">
      <alignment horizontal="center" vertical="center" wrapText="1"/>
    </xf>
    <xf numFmtId="0" fontId="7" fillId="3" borderId="26" xfId="2" applyFont="1" applyFill="1" applyBorder="1" applyAlignment="1">
      <alignment horizontal="center" vertical="center"/>
    </xf>
    <xf numFmtId="0" fontId="7" fillId="3" borderId="10" xfId="2" applyFont="1" applyFill="1" applyBorder="1" applyAlignment="1">
      <alignment horizontal="center" vertical="center"/>
    </xf>
    <xf numFmtId="0" fontId="7" fillId="3" borderId="29" xfId="2" applyFont="1" applyFill="1" applyBorder="1" applyAlignment="1">
      <alignment horizontal="center" vertical="center"/>
    </xf>
    <xf numFmtId="0" fontId="5" fillId="5" borderId="22" xfId="0" applyFont="1" applyFill="1" applyBorder="1" applyAlignment="1">
      <alignment horizontal="center"/>
    </xf>
    <xf numFmtId="0" fontId="7" fillId="3" borderId="3" xfId="2" applyFont="1" applyFill="1" applyBorder="1" applyAlignment="1">
      <alignment horizontal="center"/>
    </xf>
    <xf numFmtId="0" fontId="5" fillId="4" borderId="44" xfId="0" applyFont="1" applyFill="1" applyBorder="1" applyAlignment="1">
      <alignment horizontal="center"/>
    </xf>
    <xf numFmtId="0" fontId="5" fillId="4" borderId="36" xfId="0" applyFont="1" applyFill="1" applyBorder="1" applyAlignment="1">
      <alignment horizontal="center"/>
    </xf>
    <xf numFmtId="0" fontId="5" fillId="4" borderId="45" xfId="0" applyFont="1" applyFill="1" applyBorder="1" applyAlignment="1">
      <alignment horizontal="center"/>
    </xf>
    <xf numFmtId="0" fontId="5" fillId="4" borderId="21" xfId="0" applyFont="1" applyFill="1" applyBorder="1" applyAlignment="1">
      <alignment horizontal="center"/>
    </xf>
    <xf numFmtId="0" fontId="5" fillId="4" borderId="22" xfId="0" applyFont="1" applyFill="1" applyBorder="1" applyAlignment="1">
      <alignment horizontal="center"/>
    </xf>
    <xf numFmtId="0" fontId="5" fillId="4" borderId="23" xfId="0" applyFont="1" applyFill="1" applyBorder="1" applyAlignment="1">
      <alignment horizontal="center"/>
    </xf>
    <xf numFmtId="0" fontId="14" fillId="4" borderId="21" xfId="0" applyFont="1" applyFill="1" applyBorder="1" applyAlignment="1">
      <alignment horizontal="center" wrapText="1"/>
    </xf>
    <xf numFmtId="0" fontId="14" fillId="4" borderId="22" xfId="0" applyFont="1" applyFill="1" applyBorder="1" applyAlignment="1">
      <alignment horizontal="center"/>
    </xf>
    <xf numFmtId="0" fontId="6" fillId="4" borderId="22" xfId="0" applyFont="1" applyFill="1" applyBorder="1" applyAlignment="1">
      <alignment horizontal="center"/>
    </xf>
    <xf numFmtId="0" fontId="6" fillId="4" borderId="23" xfId="0" applyFont="1" applyFill="1" applyBorder="1" applyAlignment="1">
      <alignment horizontal="center"/>
    </xf>
    <xf numFmtId="0" fontId="11" fillId="9" borderId="27" xfId="0" applyFont="1" applyFill="1" applyBorder="1" applyAlignment="1">
      <alignment horizontal="center" vertical="center" wrapText="1"/>
    </xf>
    <xf numFmtId="0" fontId="11" fillId="9" borderId="1" xfId="0" applyFont="1" applyFill="1" applyBorder="1" applyAlignment="1">
      <alignment horizontal="center" vertical="center" wrapText="1"/>
    </xf>
    <xf numFmtId="0" fontId="11" fillId="9" borderId="30" xfId="0" applyFont="1" applyFill="1" applyBorder="1" applyAlignment="1">
      <alignment horizontal="center" vertical="center" wrapText="1"/>
    </xf>
    <xf numFmtId="0" fontId="11" fillId="9" borderId="28" xfId="0" applyFont="1" applyFill="1" applyBorder="1" applyAlignment="1">
      <alignment horizontal="center" vertical="center" wrapText="1"/>
    </xf>
    <xf numFmtId="0" fontId="11" fillId="9" borderId="11" xfId="0" applyFont="1" applyFill="1" applyBorder="1" applyAlignment="1">
      <alignment horizontal="center" vertical="center" wrapText="1"/>
    </xf>
    <xf numFmtId="0" fontId="11" fillId="9" borderId="31" xfId="0" applyFont="1" applyFill="1" applyBorder="1" applyAlignment="1">
      <alignment horizontal="center" vertical="center" wrapText="1"/>
    </xf>
    <xf numFmtId="0" fontId="2" fillId="11" borderId="27" xfId="0" applyFont="1" applyFill="1" applyBorder="1" applyAlignment="1">
      <alignment horizontal="center" vertical="center" wrapText="1"/>
    </xf>
    <xf numFmtId="0" fontId="2" fillId="11" borderId="1" xfId="0" applyFont="1" applyFill="1" applyBorder="1" applyAlignment="1">
      <alignment horizontal="center" vertical="center" wrapText="1"/>
    </xf>
    <xf numFmtId="0" fontId="2" fillId="11" borderId="30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2" fillId="6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7" fillId="7" borderId="7" xfId="5" applyFont="1" applyFill="1" applyBorder="1" applyAlignment="1">
      <alignment horizontal="center" vertical="center" wrapText="1"/>
    </xf>
    <xf numFmtId="0" fontId="7" fillId="7" borderId="8" xfId="5" applyFont="1" applyFill="1" applyBorder="1" applyAlignment="1">
      <alignment horizontal="center" vertical="center" wrapText="1"/>
    </xf>
    <xf numFmtId="0" fontId="7" fillId="7" borderId="9" xfId="5" applyFont="1" applyFill="1" applyBorder="1" applyAlignment="1">
      <alignment horizontal="center" vertical="center" wrapText="1"/>
    </xf>
    <xf numFmtId="0" fontId="7" fillId="8" borderId="7" xfId="5" applyFont="1" applyFill="1" applyBorder="1" applyAlignment="1">
      <alignment horizontal="center" vertical="center" wrapText="1"/>
    </xf>
    <xf numFmtId="0" fontId="7" fillId="8" borderId="8" xfId="5" applyFont="1" applyFill="1" applyBorder="1" applyAlignment="1">
      <alignment horizontal="center" vertical="center" wrapText="1"/>
    </xf>
    <xf numFmtId="0" fontId="7" fillId="8" borderId="9" xfId="5" applyFont="1" applyFill="1" applyBorder="1" applyAlignment="1">
      <alignment horizontal="center" vertical="center" wrapText="1"/>
    </xf>
    <xf numFmtId="0" fontId="7" fillId="7" borderId="26" xfId="5" applyFont="1" applyFill="1" applyBorder="1" applyAlignment="1">
      <alignment horizontal="center" vertical="center" wrapText="1"/>
    </xf>
    <xf numFmtId="0" fontId="7" fillId="7" borderId="27" xfId="5" applyFont="1" applyFill="1" applyBorder="1" applyAlignment="1">
      <alignment horizontal="center" vertical="center" wrapText="1"/>
    </xf>
    <xf numFmtId="0" fontId="7" fillId="7" borderId="28" xfId="5" applyFont="1" applyFill="1" applyBorder="1" applyAlignment="1">
      <alignment horizontal="center" vertical="center" wrapText="1"/>
    </xf>
    <xf numFmtId="0" fontId="7" fillId="2" borderId="26" xfId="5" applyFont="1" applyFill="1" applyBorder="1" applyAlignment="1">
      <alignment horizontal="center" vertical="center" wrapText="1"/>
    </xf>
    <xf numFmtId="0" fontId="7" fillId="2" borderId="10" xfId="5" applyFont="1" applyFill="1" applyBorder="1" applyAlignment="1">
      <alignment horizontal="center" vertical="center" wrapText="1"/>
    </xf>
    <xf numFmtId="0" fontId="7" fillId="2" borderId="27" xfId="5" applyFont="1" applyFill="1" applyBorder="1" applyAlignment="1">
      <alignment horizontal="center" vertical="center" wrapText="1"/>
    </xf>
    <xf numFmtId="0" fontId="7" fillId="2" borderId="1" xfId="5" applyFont="1" applyFill="1" applyBorder="1" applyAlignment="1">
      <alignment horizontal="center" vertical="center" wrapText="1"/>
    </xf>
    <xf numFmtId="0" fontId="7" fillId="2" borderId="28" xfId="5" applyFont="1" applyFill="1" applyBorder="1" applyAlignment="1">
      <alignment horizontal="center" vertical="center" wrapText="1"/>
    </xf>
    <xf numFmtId="0" fontId="7" fillId="2" borderId="11" xfId="5" applyFont="1" applyFill="1" applyBorder="1" applyAlignment="1">
      <alignment horizontal="center" vertical="center" wrapText="1"/>
    </xf>
    <xf numFmtId="165" fontId="2" fillId="0" borderId="0" xfId="0" applyNumberFormat="1" applyFont="1"/>
  </cellXfs>
  <cellStyles count="7">
    <cellStyle name="Comma" xfId="1" builtinId="3"/>
    <cellStyle name="Normal" xfId="0" builtinId="0"/>
    <cellStyle name="Normal 3" xfId="6" xr:uid="{A6650499-7DB3-4149-B1E9-59EE27E7D05E}"/>
    <cellStyle name="Normal_Constituencies" xfId="5" xr:uid="{00000000-0005-0000-0000-000002000000}"/>
    <cellStyle name="Normal_NPE2024_Results_WardRegSeats" xfId="3" xr:uid="{00000000-0005-0000-0000-000003000000}"/>
    <cellStyle name="Normal_Sheet1" xfId="4" xr:uid="{00000000-0005-0000-0000-000004000000}"/>
    <cellStyle name="Normal_Sheet2" xfId="2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12700</xdr:colOff>
      <xdr:row>64</xdr:row>
      <xdr:rowOff>62348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A23879C-50D1-7BB9-0F5D-BE67544BA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348200" cy="122543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LA69"/>
  <sheetViews>
    <sheetView tabSelected="1" zoomScale="95" zoomScaleNormal="95" workbookViewId="0">
      <pane xSplit="1" ySplit="4" topLeftCell="B31" activePane="bottomRight" state="frozen"/>
      <selection pane="topRight" activeCell="C1" sqref="C1"/>
      <selection pane="bottomLeft" activeCell="A4" sqref="A4"/>
      <selection pane="bottomRight" activeCell="A69" sqref="A69"/>
    </sheetView>
  </sheetViews>
  <sheetFormatPr baseColWidth="10" defaultColWidth="8.83203125" defaultRowHeight="15" customHeight="1" x14ac:dyDescent="0.2"/>
  <cols>
    <col min="1" max="1" width="44.6640625" customWidth="1"/>
    <col min="2" max="3" width="13.5" customWidth="1"/>
    <col min="4" max="4" width="11.6640625" customWidth="1"/>
    <col min="5" max="5" width="15" bestFit="1" customWidth="1"/>
    <col min="6" max="6" width="15" customWidth="1"/>
    <col min="7" max="7" width="13.1640625" bestFit="1" customWidth="1"/>
    <col min="8" max="8" width="12" bestFit="1" customWidth="1"/>
    <col min="9" max="10" width="13.5" customWidth="1"/>
    <col min="11" max="11" width="11.6640625" customWidth="1"/>
    <col min="12" max="12" width="15" bestFit="1" customWidth="1"/>
    <col min="13" max="13" width="15" customWidth="1"/>
    <col min="14" max="14" width="13.1640625" bestFit="1" customWidth="1"/>
    <col min="15" max="15" width="12" bestFit="1" customWidth="1"/>
    <col min="16" max="17" width="13.5" customWidth="1"/>
    <col min="18" max="18" width="11.6640625" customWidth="1"/>
    <col min="19" max="19" width="15" bestFit="1" customWidth="1"/>
    <col min="20" max="20" width="15" customWidth="1"/>
    <col min="21" max="21" width="13.1640625" bestFit="1" customWidth="1"/>
    <col min="22" max="22" width="12" bestFit="1" customWidth="1"/>
    <col min="23" max="24" width="13.5" customWidth="1"/>
    <col min="25" max="25" width="11.6640625" customWidth="1"/>
    <col min="26" max="26" width="15" bestFit="1" customWidth="1"/>
    <col min="27" max="27" width="15" customWidth="1"/>
    <col min="28" max="28" width="13.1640625" bestFit="1" customWidth="1"/>
    <col min="29" max="29" width="12" bestFit="1" customWidth="1"/>
    <col min="30" max="31" width="13.5" customWidth="1"/>
    <col min="32" max="32" width="11.6640625" customWidth="1"/>
    <col min="33" max="33" width="15" bestFit="1" customWidth="1"/>
    <col min="34" max="34" width="15" customWidth="1"/>
    <col min="35" max="35" width="13.1640625" bestFit="1" customWidth="1"/>
    <col min="36" max="36" width="12" bestFit="1" customWidth="1"/>
    <col min="37" max="38" width="13.5" customWidth="1"/>
    <col min="39" max="39" width="11.6640625" customWidth="1"/>
    <col min="40" max="40" width="15" bestFit="1" customWidth="1"/>
    <col min="41" max="41" width="15" customWidth="1"/>
    <col min="42" max="42" width="13.1640625" bestFit="1" customWidth="1"/>
    <col min="43" max="43" width="12" bestFit="1" customWidth="1"/>
    <col min="44" max="45" width="13.5" customWidth="1"/>
    <col min="46" max="46" width="11.6640625" customWidth="1"/>
    <col min="47" max="47" width="15" bestFit="1" customWidth="1"/>
    <col min="48" max="48" width="15" customWidth="1"/>
    <col min="49" max="49" width="13.1640625" bestFit="1" customWidth="1"/>
    <col min="50" max="50" width="12" bestFit="1" customWidth="1"/>
    <col min="51" max="52" width="13.5" customWidth="1"/>
    <col min="53" max="53" width="11.6640625" customWidth="1"/>
    <col min="54" max="54" width="15" bestFit="1" customWidth="1"/>
    <col min="55" max="55" width="15" customWidth="1"/>
    <col min="56" max="56" width="13.1640625" bestFit="1" customWidth="1"/>
    <col min="57" max="57" width="12" bestFit="1" customWidth="1"/>
    <col min="58" max="59" width="13.5" customWidth="1"/>
    <col min="60" max="60" width="11.6640625" customWidth="1"/>
    <col min="61" max="61" width="15" bestFit="1" customWidth="1"/>
    <col min="62" max="62" width="15" customWidth="1"/>
    <col min="63" max="63" width="13.1640625" bestFit="1" customWidth="1"/>
    <col min="64" max="64" width="12" bestFit="1" customWidth="1"/>
    <col min="65" max="66" width="13.5" customWidth="1"/>
    <col min="67" max="67" width="11.6640625" customWidth="1"/>
    <col min="68" max="68" width="15" bestFit="1" customWidth="1"/>
    <col min="69" max="69" width="15" customWidth="1"/>
    <col min="70" max="70" width="13.1640625" bestFit="1" customWidth="1"/>
    <col min="71" max="71" width="12" bestFit="1" customWidth="1"/>
    <col min="72" max="73" width="13.5" customWidth="1"/>
    <col min="74" max="74" width="11.6640625" customWidth="1"/>
    <col min="75" max="75" width="15" bestFit="1" customWidth="1"/>
    <col min="76" max="76" width="15" customWidth="1"/>
    <col min="77" max="77" width="13.1640625" bestFit="1" customWidth="1"/>
    <col min="78" max="78" width="12" bestFit="1" customWidth="1"/>
    <col min="79" max="80" width="13.5" customWidth="1"/>
    <col min="81" max="81" width="11.6640625" customWidth="1"/>
    <col min="82" max="82" width="15" bestFit="1" customWidth="1"/>
    <col min="83" max="83" width="15" customWidth="1"/>
    <col min="84" max="84" width="13.1640625" bestFit="1" customWidth="1"/>
    <col min="85" max="85" width="12" bestFit="1" customWidth="1"/>
    <col min="86" max="87" width="13.5" customWidth="1"/>
    <col min="88" max="88" width="11.6640625" customWidth="1"/>
    <col min="89" max="89" width="15" bestFit="1" customWidth="1"/>
    <col min="90" max="90" width="15" customWidth="1"/>
    <col min="91" max="91" width="13.1640625" bestFit="1" customWidth="1"/>
    <col min="92" max="92" width="12" bestFit="1" customWidth="1"/>
    <col min="93" max="94" width="13.5" customWidth="1"/>
    <col min="95" max="95" width="11.6640625" customWidth="1"/>
    <col min="96" max="96" width="15" bestFit="1" customWidth="1"/>
    <col min="97" max="97" width="15" customWidth="1"/>
    <col min="98" max="98" width="13.1640625" bestFit="1" customWidth="1"/>
    <col min="99" max="99" width="12" bestFit="1" customWidth="1"/>
    <col min="100" max="101" width="13.5" customWidth="1"/>
    <col min="102" max="102" width="11.6640625" customWidth="1"/>
    <col min="103" max="103" width="15" bestFit="1" customWidth="1"/>
    <col min="104" max="104" width="15" customWidth="1"/>
    <col min="105" max="105" width="13.1640625" bestFit="1" customWidth="1"/>
    <col min="106" max="106" width="12" bestFit="1" customWidth="1"/>
    <col min="107" max="108" width="13.5" customWidth="1"/>
    <col min="109" max="109" width="11.6640625" customWidth="1"/>
    <col min="110" max="110" width="15" bestFit="1" customWidth="1"/>
    <col min="111" max="111" width="15" customWidth="1"/>
    <col min="112" max="112" width="13.1640625" bestFit="1" customWidth="1"/>
    <col min="113" max="113" width="12" bestFit="1" customWidth="1"/>
    <col min="114" max="115" width="13.5" customWidth="1"/>
    <col min="116" max="116" width="11.6640625" customWidth="1"/>
    <col min="117" max="117" width="15" bestFit="1" customWidth="1"/>
    <col min="118" max="118" width="15" customWidth="1"/>
    <col min="119" max="119" width="13.1640625" bestFit="1" customWidth="1"/>
    <col min="120" max="120" width="12" bestFit="1" customWidth="1"/>
    <col min="121" max="122" width="13.5" customWidth="1"/>
    <col min="123" max="123" width="11.6640625" customWidth="1"/>
    <col min="124" max="124" width="15" bestFit="1" customWidth="1"/>
    <col min="125" max="125" width="15" customWidth="1"/>
    <col min="126" max="126" width="13.1640625" bestFit="1" customWidth="1"/>
    <col min="127" max="127" width="12" bestFit="1" customWidth="1"/>
    <col min="128" max="129" width="13.5" customWidth="1"/>
    <col min="130" max="130" width="11.6640625" customWidth="1"/>
    <col min="131" max="131" width="15" bestFit="1" customWidth="1"/>
    <col min="132" max="132" width="15" customWidth="1"/>
    <col min="133" max="133" width="13.1640625" bestFit="1" customWidth="1"/>
    <col min="134" max="134" width="12" bestFit="1" customWidth="1"/>
    <col min="135" max="136" width="13.5" customWidth="1"/>
    <col min="137" max="137" width="11.6640625" customWidth="1"/>
    <col min="138" max="138" width="15" bestFit="1" customWidth="1"/>
    <col min="139" max="139" width="15" customWidth="1"/>
    <col min="140" max="140" width="13.1640625" bestFit="1" customWidth="1"/>
    <col min="141" max="141" width="12" bestFit="1" customWidth="1"/>
    <col min="142" max="143" width="13.5" customWidth="1"/>
    <col min="144" max="144" width="11.6640625" customWidth="1"/>
    <col min="145" max="145" width="15" bestFit="1" customWidth="1"/>
    <col min="146" max="146" width="15" customWidth="1"/>
    <col min="147" max="147" width="13.1640625" bestFit="1" customWidth="1"/>
    <col min="148" max="148" width="12" bestFit="1" customWidth="1"/>
    <col min="149" max="150" width="13.5" customWidth="1"/>
    <col min="151" max="151" width="11.6640625" customWidth="1"/>
    <col min="152" max="152" width="15" bestFit="1" customWidth="1"/>
    <col min="153" max="153" width="15" customWidth="1"/>
    <col min="154" max="154" width="13.1640625" bestFit="1" customWidth="1"/>
    <col min="155" max="155" width="12" bestFit="1" customWidth="1"/>
    <col min="156" max="157" width="13.5" customWidth="1"/>
    <col min="158" max="158" width="11.6640625" customWidth="1"/>
    <col min="159" max="159" width="15" bestFit="1" customWidth="1"/>
    <col min="160" max="160" width="15" customWidth="1"/>
    <col min="161" max="161" width="13.1640625" bestFit="1" customWidth="1"/>
    <col min="162" max="162" width="12" bestFit="1" customWidth="1"/>
    <col min="163" max="164" width="13.5" customWidth="1"/>
    <col min="165" max="165" width="11.6640625" customWidth="1"/>
    <col min="166" max="166" width="15" bestFit="1" customWidth="1"/>
    <col min="167" max="167" width="15" customWidth="1"/>
    <col min="168" max="168" width="13.1640625" bestFit="1" customWidth="1"/>
    <col min="169" max="169" width="12" bestFit="1" customWidth="1"/>
    <col min="170" max="171" width="13.5" customWidth="1"/>
    <col min="172" max="172" width="11.6640625" customWidth="1"/>
    <col min="173" max="173" width="15" bestFit="1" customWidth="1"/>
    <col min="174" max="174" width="15" customWidth="1"/>
    <col min="175" max="175" width="13.1640625" bestFit="1" customWidth="1"/>
    <col min="176" max="176" width="12" bestFit="1" customWidth="1"/>
    <col min="177" max="178" width="13.5" customWidth="1"/>
    <col min="179" max="179" width="11.6640625" customWidth="1"/>
    <col min="180" max="180" width="15" bestFit="1" customWidth="1"/>
    <col min="181" max="181" width="15" customWidth="1"/>
    <col min="182" max="182" width="13.1640625" bestFit="1" customWidth="1"/>
    <col min="183" max="183" width="12" bestFit="1" customWidth="1"/>
    <col min="184" max="185" width="13.5" customWidth="1"/>
    <col min="186" max="186" width="11.6640625" customWidth="1"/>
    <col min="187" max="187" width="15" bestFit="1" customWidth="1"/>
    <col min="188" max="188" width="15" customWidth="1"/>
    <col min="189" max="189" width="13.1640625" bestFit="1" customWidth="1"/>
    <col min="190" max="190" width="12" bestFit="1" customWidth="1"/>
    <col min="191" max="192" width="13.5" customWidth="1"/>
    <col min="193" max="193" width="11.6640625" customWidth="1"/>
    <col min="194" max="194" width="15" bestFit="1" customWidth="1"/>
    <col min="195" max="195" width="15" customWidth="1"/>
    <col min="196" max="196" width="13.1640625" bestFit="1" customWidth="1"/>
    <col min="197" max="197" width="12" bestFit="1" customWidth="1"/>
    <col min="198" max="199" width="13.5" customWidth="1"/>
    <col min="200" max="200" width="11.6640625" customWidth="1"/>
    <col min="201" max="201" width="15" bestFit="1" customWidth="1"/>
    <col min="202" max="202" width="15" customWidth="1"/>
    <col min="203" max="203" width="13.1640625" bestFit="1" customWidth="1"/>
    <col min="204" max="204" width="12" bestFit="1" customWidth="1"/>
    <col min="205" max="206" width="13.5" customWidth="1"/>
    <col min="207" max="207" width="11.6640625" customWidth="1"/>
    <col min="208" max="208" width="15" bestFit="1" customWidth="1"/>
    <col min="209" max="209" width="15" customWidth="1"/>
    <col min="210" max="210" width="13.1640625" bestFit="1" customWidth="1"/>
    <col min="211" max="211" width="12" bestFit="1" customWidth="1"/>
    <col min="212" max="213" width="13.5" customWidth="1"/>
    <col min="214" max="214" width="11.6640625" customWidth="1"/>
    <col min="215" max="215" width="15" bestFit="1" customWidth="1"/>
    <col min="216" max="216" width="15" customWidth="1"/>
    <col min="217" max="217" width="13.1640625" bestFit="1" customWidth="1"/>
    <col min="218" max="218" width="12" bestFit="1" customWidth="1"/>
    <col min="219" max="220" width="13.5" customWidth="1"/>
    <col min="221" max="221" width="11.6640625" customWidth="1"/>
    <col min="222" max="222" width="15" bestFit="1" customWidth="1"/>
    <col min="223" max="223" width="15" customWidth="1"/>
    <col min="224" max="224" width="13.1640625" bestFit="1" customWidth="1"/>
    <col min="225" max="225" width="12" bestFit="1" customWidth="1"/>
    <col min="226" max="227" width="13.5" customWidth="1"/>
    <col min="228" max="228" width="11.6640625" customWidth="1"/>
    <col min="229" max="229" width="15" bestFit="1" customWidth="1"/>
    <col min="230" max="230" width="15" customWidth="1"/>
    <col min="231" max="231" width="13.1640625" bestFit="1" customWidth="1"/>
    <col min="232" max="232" width="12" bestFit="1" customWidth="1"/>
    <col min="233" max="234" width="13.5" customWidth="1"/>
    <col min="235" max="235" width="11.6640625" customWidth="1"/>
    <col min="236" max="236" width="15" bestFit="1" customWidth="1"/>
    <col min="237" max="237" width="15" customWidth="1"/>
    <col min="238" max="238" width="13.1640625" bestFit="1" customWidth="1"/>
    <col min="239" max="239" width="12" bestFit="1" customWidth="1"/>
    <col min="240" max="241" width="13.5" customWidth="1"/>
    <col min="242" max="242" width="11.6640625" customWidth="1"/>
    <col min="243" max="243" width="15" bestFit="1" customWidth="1"/>
    <col min="244" max="244" width="15" customWidth="1"/>
    <col min="245" max="245" width="13.1640625" bestFit="1" customWidth="1"/>
    <col min="246" max="246" width="12" bestFit="1" customWidth="1"/>
    <col min="247" max="248" width="13.5" customWidth="1"/>
    <col min="249" max="249" width="11.6640625" customWidth="1"/>
    <col min="250" max="250" width="15" bestFit="1" customWidth="1"/>
    <col min="251" max="251" width="15" customWidth="1"/>
    <col min="252" max="252" width="13.1640625" bestFit="1" customWidth="1"/>
    <col min="253" max="253" width="12" bestFit="1" customWidth="1"/>
    <col min="254" max="255" width="13.5" customWidth="1"/>
    <col min="256" max="256" width="11.6640625" customWidth="1"/>
    <col min="257" max="257" width="15" bestFit="1" customWidth="1"/>
    <col min="258" max="258" width="15" customWidth="1"/>
    <col min="259" max="259" width="13.1640625" bestFit="1" customWidth="1"/>
    <col min="260" max="260" width="12" bestFit="1" customWidth="1"/>
    <col min="261" max="262" width="13.5" customWidth="1"/>
    <col min="263" max="263" width="11.6640625" customWidth="1"/>
    <col min="264" max="264" width="15" bestFit="1" customWidth="1"/>
    <col min="265" max="265" width="15" customWidth="1"/>
    <col min="266" max="266" width="13.1640625" bestFit="1" customWidth="1"/>
    <col min="267" max="267" width="12" bestFit="1" customWidth="1"/>
    <col min="268" max="269" width="13.5" customWidth="1"/>
    <col min="270" max="270" width="11.6640625" customWidth="1"/>
    <col min="271" max="271" width="15" bestFit="1" customWidth="1"/>
    <col min="272" max="272" width="15" customWidth="1"/>
    <col min="273" max="273" width="13.1640625" bestFit="1" customWidth="1"/>
    <col min="274" max="274" width="12" bestFit="1" customWidth="1"/>
    <col min="275" max="276" width="13.5" customWidth="1"/>
    <col min="277" max="277" width="11.6640625" customWidth="1"/>
    <col min="278" max="278" width="15" bestFit="1" customWidth="1"/>
    <col min="279" max="279" width="15" customWidth="1"/>
    <col min="280" max="280" width="13.1640625" bestFit="1" customWidth="1"/>
    <col min="281" max="281" width="12" bestFit="1" customWidth="1"/>
    <col min="282" max="283" width="13.5" customWidth="1"/>
    <col min="284" max="284" width="11.6640625" customWidth="1"/>
    <col min="285" max="285" width="15" bestFit="1" customWidth="1"/>
    <col min="286" max="286" width="15" customWidth="1"/>
    <col min="287" max="287" width="13.1640625" bestFit="1" customWidth="1"/>
    <col min="288" max="288" width="12" bestFit="1" customWidth="1"/>
    <col min="289" max="289" width="11.83203125" customWidth="1"/>
    <col min="290" max="290" width="13.83203125" customWidth="1"/>
    <col min="291" max="291" width="13.5" customWidth="1"/>
    <col min="292" max="292" width="12.1640625" customWidth="1"/>
    <col min="293" max="293" width="11.33203125" customWidth="1"/>
    <col min="294" max="295" width="13" customWidth="1"/>
    <col min="296" max="296" width="15.1640625" customWidth="1"/>
    <col min="297" max="297" width="13" customWidth="1"/>
    <col min="298" max="298" width="12" customWidth="1"/>
    <col min="299" max="299" width="11.33203125" customWidth="1"/>
    <col min="300" max="301" width="10.83203125" customWidth="1"/>
    <col min="302" max="302" width="13.6640625" customWidth="1"/>
    <col min="303" max="303" width="12.33203125" customWidth="1"/>
    <col min="309" max="309" width="17.33203125" customWidth="1"/>
  </cols>
  <sheetData>
    <row r="1" spans="1:312" ht="81" customHeight="1" thickBot="1" x14ac:dyDescent="0.3">
      <c r="A1" s="155" t="s">
        <v>164</v>
      </c>
      <c r="KG1" s="92"/>
      <c r="KH1" s="183" t="s">
        <v>165</v>
      </c>
      <c r="KI1" s="184"/>
      <c r="KJ1" s="184"/>
      <c r="KK1" s="185"/>
      <c r="KL1" s="185"/>
      <c r="KM1" s="185"/>
      <c r="KN1" s="185"/>
      <c r="KO1" s="185"/>
      <c r="KP1" s="186"/>
    </row>
    <row r="2" spans="1:312" ht="15" customHeight="1" thickBot="1" x14ac:dyDescent="0.25">
      <c r="A2" s="172" t="s">
        <v>49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93"/>
      <c r="AE2" s="93"/>
      <c r="AF2" s="93"/>
      <c r="AG2" s="93"/>
      <c r="AH2" s="93"/>
      <c r="AI2" s="93"/>
      <c r="AJ2" s="93"/>
      <c r="AK2" s="161"/>
      <c r="AL2" s="161"/>
      <c r="AM2" s="161"/>
      <c r="AN2" s="161"/>
      <c r="AO2" s="161"/>
      <c r="AP2" s="161"/>
      <c r="AQ2" s="161"/>
      <c r="AR2" s="121"/>
      <c r="AS2" s="121"/>
      <c r="AT2" s="121"/>
      <c r="AU2" s="121"/>
      <c r="AV2" s="121"/>
      <c r="AW2" s="121"/>
      <c r="AX2" s="121"/>
      <c r="AY2" s="175"/>
      <c r="AZ2" s="175"/>
      <c r="BA2" s="175"/>
      <c r="BB2" s="175"/>
      <c r="BC2" s="175"/>
      <c r="BD2" s="175"/>
      <c r="BE2" s="175"/>
      <c r="BF2" s="175"/>
      <c r="BG2" s="175"/>
      <c r="BH2" s="175"/>
      <c r="BI2" s="175"/>
      <c r="BJ2" s="175"/>
      <c r="BK2" s="175"/>
      <c r="BL2" s="175"/>
      <c r="BM2" s="175"/>
      <c r="BN2" s="175"/>
      <c r="BO2" s="175"/>
      <c r="BP2" s="175"/>
      <c r="BQ2" s="175"/>
      <c r="BR2" s="175"/>
      <c r="BS2" s="175"/>
      <c r="BT2" s="175"/>
      <c r="BU2" s="175"/>
      <c r="BV2" s="175"/>
      <c r="BW2" s="175"/>
      <c r="BX2" s="175"/>
      <c r="BY2" s="175"/>
      <c r="BZ2" s="175"/>
      <c r="CA2" s="175"/>
      <c r="CB2" s="175"/>
      <c r="CC2" s="175"/>
      <c r="CD2" s="175"/>
      <c r="CE2" s="175"/>
      <c r="CF2" s="175"/>
      <c r="CG2" s="175"/>
      <c r="CH2" s="175"/>
      <c r="CI2" s="175"/>
      <c r="CJ2" s="175"/>
      <c r="CK2" s="175"/>
      <c r="CL2" s="175"/>
      <c r="CM2" s="175"/>
      <c r="CN2" s="175"/>
      <c r="CO2" s="175"/>
      <c r="CP2" s="175"/>
      <c r="CQ2" s="175"/>
      <c r="CR2" s="175"/>
      <c r="CS2" s="175"/>
      <c r="CT2" s="175"/>
      <c r="CU2" s="175"/>
      <c r="CV2" s="93"/>
      <c r="CW2" s="93"/>
      <c r="CX2" s="93"/>
      <c r="CY2" s="93"/>
      <c r="CZ2" s="93"/>
      <c r="DA2" s="93"/>
      <c r="DB2" s="93"/>
      <c r="DC2" s="161"/>
      <c r="DD2" s="161"/>
      <c r="DE2" s="161"/>
      <c r="DF2" s="161"/>
      <c r="DG2" s="161"/>
      <c r="DH2" s="161"/>
      <c r="DI2" s="161"/>
      <c r="DJ2" s="161"/>
      <c r="DK2" s="161"/>
      <c r="DL2" s="161"/>
      <c r="DM2" s="161"/>
      <c r="DN2" s="161"/>
      <c r="DO2" s="161"/>
      <c r="DP2" s="161"/>
      <c r="DQ2" s="161"/>
      <c r="DR2" s="161"/>
      <c r="DS2" s="161"/>
      <c r="DT2" s="161"/>
      <c r="DU2" s="161"/>
      <c r="DV2" s="161"/>
      <c r="DW2" s="161"/>
      <c r="DX2" s="161"/>
      <c r="DY2" s="161"/>
      <c r="DZ2" s="161"/>
      <c r="EA2" s="161"/>
      <c r="EB2" s="161"/>
      <c r="EC2" s="161"/>
      <c r="ED2" s="161"/>
      <c r="EE2" s="161"/>
      <c r="EF2" s="161"/>
      <c r="EG2" s="161"/>
      <c r="EH2" s="161"/>
      <c r="EI2" s="161"/>
      <c r="EJ2" s="161"/>
      <c r="EK2" s="161"/>
      <c r="EL2" s="161"/>
      <c r="EM2" s="161"/>
      <c r="EN2" s="161"/>
      <c r="EO2" s="161"/>
      <c r="EP2" s="161"/>
      <c r="EQ2" s="161"/>
      <c r="ER2" s="161"/>
      <c r="ES2" s="161"/>
      <c r="ET2" s="161"/>
      <c r="EU2" s="161"/>
      <c r="EV2" s="161"/>
      <c r="EW2" s="161"/>
      <c r="EX2" s="161"/>
      <c r="EY2" s="161"/>
      <c r="EZ2" s="161"/>
      <c r="FA2" s="161"/>
      <c r="FB2" s="161"/>
      <c r="FC2" s="161"/>
      <c r="FD2" s="161"/>
      <c r="FE2" s="161"/>
      <c r="FF2" s="161"/>
      <c r="FG2" s="161"/>
      <c r="FH2" s="161"/>
      <c r="FI2" s="161"/>
      <c r="FJ2" s="161"/>
      <c r="FK2" s="161"/>
      <c r="FL2" s="161"/>
      <c r="FM2" s="161"/>
      <c r="FN2" s="121"/>
      <c r="FO2" s="121"/>
      <c r="FP2" s="121"/>
      <c r="FQ2" s="121"/>
      <c r="FR2" s="121"/>
      <c r="FS2" s="121"/>
      <c r="FT2" s="121"/>
      <c r="FU2" s="160"/>
      <c r="FV2" s="160"/>
      <c r="FW2" s="160"/>
      <c r="FX2" s="160"/>
      <c r="FY2" s="160"/>
      <c r="FZ2" s="160"/>
      <c r="GA2" s="160"/>
      <c r="GB2" s="160"/>
      <c r="GC2" s="160"/>
      <c r="GD2" s="160"/>
      <c r="GE2" s="160"/>
      <c r="GF2" s="160"/>
      <c r="GG2" s="160"/>
      <c r="GH2" s="160"/>
      <c r="GI2" s="93"/>
      <c r="GJ2" s="93"/>
      <c r="GK2" s="93"/>
      <c r="GL2" s="93"/>
      <c r="GM2" s="93"/>
      <c r="GN2" s="93"/>
      <c r="GO2" s="93"/>
      <c r="GP2" s="161"/>
      <c r="GQ2" s="161"/>
      <c r="GR2" s="161"/>
      <c r="GS2" s="161"/>
      <c r="GT2" s="161"/>
      <c r="GU2" s="161"/>
      <c r="GV2" s="168"/>
      <c r="GW2" s="160"/>
      <c r="GX2" s="160"/>
      <c r="GY2" s="160"/>
      <c r="GZ2" s="160"/>
      <c r="HA2" s="160"/>
      <c r="HB2" s="160"/>
      <c r="HC2" s="160"/>
      <c r="HD2" s="160"/>
      <c r="HE2" s="160"/>
      <c r="HF2" s="160"/>
      <c r="HG2" s="160"/>
      <c r="HH2" s="160"/>
      <c r="HI2" s="160"/>
      <c r="HJ2" s="160"/>
      <c r="HK2" s="160"/>
      <c r="HL2" s="160"/>
      <c r="HM2" s="160"/>
      <c r="HN2" s="160"/>
      <c r="HO2" s="160"/>
      <c r="HP2" s="160"/>
      <c r="HQ2" s="160"/>
      <c r="HR2" s="93"/>
      <c r="HS2" s="93"/>
      <c r="HT2" s="93"/>
      <c r="HU2" s="93"/>
      <c r="HV2" s="93"/>
      <c r="HW2" s="93"/>
      <c r="HX2" s="93"/>
      <c r="HY2" s="161"/>
      <c r="HZ2" s="161"/>
      <c r="IA2" s="161"/>
      <c r="IB2" s="161"/>
      <c r="IC2" s="161"/>
      <c r="ID2" s="161"/>
      <c r="IE2" s="161"/>
      <c r="IF2" s="161"/>
      <c r="IG2" s="161"/>
      <c r="IH2" s="161"/>
      <c r="II2" s="161"/>
      <c r="IJ2" s="161"/>
      <c r="IK2" s="161"/>
      <c r="IL2" s="161"/>
      <c r="IM2" s="121"/>
      <c r="IN2" s="121"/>
      <c r="IO2" s="121"/>
      <c r="IP2" s="121"/>
      <c r="IQ2" s="121"/>
      <c r="IR2" s="121"/>
      <c r="IS2" s="121"/>
      <c r="IT2" s="160"/>
      <c r="IU2" s="160"/>
      <c r="IV2" s="160"/>
      <c r="IW2" s="160"/>
      <c r="IX2" s="160"/>
      <c r="IY2" s="160"/>
      <c r="IZ2" s="160"/>
      <c r="JA2" s="160"/>
      <c r="JB2" s="160"/>
      <c r="JC2" s="160"/>
      <c r="JD2" s="160"/>
      <c r="JE2" s="160"/>
      <c r="JF2" s="160"/>
      <c r="JG2" s="160"/>
      <c r="JH2" s="160"/>
      <c r="JI2" s="160"/>
      <c r="JJ2" s="160"/>
      <c r="JK2" s="160"/>
      <c r="JL2" s="160"/>
      <c r="JM2" s="160"/>
      <c r="JN2" s="160"/>
      <c r="JO2" s="160"/>
      <c r="JP2" s="160"/>
      <c r="JQ2" s="160"/>
      <c r="JR2" s="160"/>
      <c r="JS2" s="160"/>
      <c r="JT2" s="160"/>
      <c r="JU2" s="160"/>
      <c r="JV2" s="93"/>
      <c r="JW2" s="93"/>
      <c r="JX2" s="93"/>
      <c r="JY2" s="93"/>
      <c r="JZ2" s="93"/>
      <c r="KA2" s="93"/>
      <c r="KB2" s="93"/>
      <c r="KC2" s="165" t="s">
        <v>129</v>
      </c>
      <c r="KD2" s="169" t="s">
        <v>167</v>
      </c>
      <c r="KE2" s="169" t="s">
        <v>163</v>
      </c>
      <c r="KF2" s="162" t="s">
        <v>168</v>
      </c>
      <c r="KG2" s="162" t="s">
        <v>120</v>
      </c>
      <c r="KH2" s="187" t="s">
        <v>126</v>
      </c>
      <c r="KI2" s="187" t="s">
        <v>170</v>
      </c>
      <c r="KJ2" s="187" t="s">
        <v>169</v>
      </c>
      <c r="KK2" s="187" t="s">
        <v>120</v>
      </c>
      <c r="KL2" s="187" t="s">
        <v>121</v>
      </c>
      <c r="KM2" s="187" t="s">
        <v>122</v>
      </c>
      <c r="KN2" s="187" t="s">
        <v>117</v>
      </c>
      <c r="KO2" s="187" t="s">
        <v>118</v>
      </c>
      <c r="KP2" s="193" t="s">
        <v>127</v>
      </c>
      <c r="KQ2" s="190" t="s">
        <v>123</v>
      </c>
    </row>
    <row r="3" spans="1:312" ht="15" customHeight="1" thickBot="1" x14ac:dyDescent="0.25">
      <c r="A3" s="173"/>
      <c r="B3" s="158" t="s">
        <v>1</v>
      </c>
      <c r="C3" s="158"/>
      <c r="D3" s="159"/>
      <c r="E3" s="159"/>
      <c r="F3" s="159"/>
      <c r="G3" s="159"/>
      <c r="H3" s="159"/>
      <c r="I3" s="158" t="s">
        <v>2</v>
      </c>
      <c r="J3" s="158"/>
      <c r="K3" s="159"/>
      <c r="L3" s="159"/>
      <c r="M3" s="159"/>
      <c r="N3" s="159"/>
      <c r="O3" s="159"/>
      <c r="P3" s="158" t="s">
        <v>3</v>
      </c>
      <c r="Q3" s="158"/>
      <c r="R3" s="159"/>
      <c r="S3" s="159"/>
      <c r="T3" s="159"/>
      <c r="U3" s="159"/>
      <c r="V3" s="159"/>
      <c r="W3" s="158" t="s">
        <v>4</v>
      </c>
      <c r="X3" s="158"/>
      <c r="Y3" s="159"/>
      <c r="Z3" s="159"/>
      <c r="AA3" s="159"/>
      <c r="AB3" s="159"/>
      <c r="AC3" s="159"/>
      <c r="AD3" s="158" t="s">
        <v>5</v>
      </c>
      <c r="AE3" s="158"/>
      <c r="AF3" s="159"/>
      <c r="AG3" s="159"/>
      <c r="AH3" s="159"/>
      <c r="AI3" s="159"/>
      <c r="AJ3" s="159"/>
      <c r="AK3" s="158" t="s">
        <v>6</v>
      </c>
      <c r="AL3" s="158"/>
      <c r="AM3" s="159"/>
      <c r="AN3" s="159"/>
      <c r="AO3" s="159"/>
      <c r="AP3" s="159"/>
      <c r="AQ3" s="159"/>
      <c r="AR3" s="158" t="s">
        <v>7</v>
      </c>
      <c r="AS3" s="158"/>
      <c r="AT3" s="159"/>
      <c r="AU3" s="159"/>
      <c r="AV3" s="159"/>
      <c r="AW3" s="159"/>
      <c r="AX3" s="159"/>
      <c r="AY3" s="158" t="s">
        <v>162</v>
      </c>
      <c r="AZ3" s="158"/>
      <c r="BA3" s="159"/>
      <c r="BB3" s="159"/>
      <c r="BC3" s="159"/>
      <c r="BD3" s="159"/>
      <c r="BE3" s="159"/>
      <c r="BF3" s="158" t="s">
        <v>8</v>
      </c>
      <c r="BG3" s="158"/>
      <c r="BH3" s="159"/>
      <c r="BI3" s="159"/>
      <c r="BJ3" s="159"/>
      <c r="BK3" s="159"/>
      <c r="BL3" s="159"/>
      <c r="BM3" s="158" t="s">
        <v>9</v>
      </c>
      <c r="BN3" s="158"/>
      <c r="BO3" s="159"/>
      <c r="BP3" s="159"/>
      <c r="BQ3" s="159"/>
      <c r="BR3" s="159"/>
      <c r="BS3" s="159"/>
      <c r="BT3" s="158" t="s">
        <v>10</v>
      </c>
      <c r="BU3" s="158"/>
      <c r="BV3" s="159"/>
      <c r="BW3" s="159"/>
      <c r="BX3" s="159"/>
      <c r="BY3" s="159"/>
      <c r="BZ3" s="159"/>
      <c r="CA3" s="158" t="s">
        <v>11</v>
      </c>
      <c r="CB3" s="158"/>
      <c r="CC3" s="159"/>
      <c r="CD3" s="159"/>
      <c r="CE3" s="159"/>
      <c r="CF3" s="159"/>
      <c r="CG3" s="159"/>
      <c r="CH3" s="158" t="s">
        <v>12</v>
      </c>
      <c r="CI3" s="158"/>
      <c r="CJ3" s="159"/>
      <c r="CK3" s="159"/>
      <c r="CL3" s="159"/>
      <c r="CM3" s="159"/>
      <c r="CN3" s="159"/>
      <c r="CO3" s="158" t="s">
        <v>13</v>
      </c>
      <c r="CP3" s="158"/>
      <c r="CQ3" s="159"/>
      <c r="CR3" s="159"/>
      <c r="CS3" s="159"/>
      <c r="CT3" s="159"/>
      <c r="CU3" s="159"/>
      <c r="CV3" s="158" t="s">
        <v>14</v>
      </c>
      <c r="CW3" s="158"/>
      <c r="CX3" s="159"/>
      <c r="CY3" s="159"/>
      <c r="CZ3" s="159"/>
      <c r="DA3" s="159"/>
      <c r="DB3" s="159"/>
      <c r="DC3" s="158" t="s">
        <v>15</v>
      </c>
      <c r="DD3" s="158"/>
      <c r="DE3" s="159"/>
      <c r="DF3" s="159"/>
      <c r="DG3" s="159"/>
      <c r="DH3" s="159"/>
      <c r="DI3" s="159"/>
      <c r="DJ3" s="176" t="s">
        <v>16</v>
      </c>
      <c r="DK3" s="176"/>
      <c r="DL3" s="176"/>
      <c r="DM3" s="176"/>
      <c r="DN3" s="176"/>
      <c r="DO3" s="158"/>
      <c r="DP3" s="94"/>
      <c r="DQ3" s="158" t="s">
        <v>17</v>
      </c>
      <c r="DR3" s="158"/>
      <c r="DS3" s="159"/>
      <c r="DT3" s="159"/>
      <c r="DU3" s="159"/>
      <c r="DV3" s="159"/>
      <c r="DW3" s="159"/>
      <c r="DX3" s="158" t="s">
        <v>18</v>
      </c>
      <c r="DY3" s="158"/>
      <c r="DZ3" s="159"/>
      <c r="EA3" s="159"/>
      <c r="EB3" s="159"/>
      <c r="EC3" s="159"/>
      <c r="ED3" s="159"/>
      <c r="EE3" s="158" t="s">
        <v>19</v>
      </c>
      <c r="EF3" s="158"/>
      <c r="EG3" s="159"/>
      <c r="EH3" s="159"/>
      <c r="EI3" s="159"/>
      <c r="EJ3" s="159"/>
      <c r="EK3" s="159"/>
      <c r="EL3" s="158" t="s">
        <v>20</v>
      </c>
      <c r="EM3" s="158"/>
      <c r="EN3" s="159"/>
      <c r="EO3" s="159"/>
      <c r="EP3" s="159"/>
      <c r="EQ3" s="159"/>
      <c r="ER3" s="159"/>
      <c r="ES3" s="158" t="s">
        <v>21</v>
      </c>
      <c r="ET3" s="158"/>
      <c r="EU3" s="159"/>
      <c r="EV3" s="159"/>
      <c r="EW3" s="159"/>
      <c r="EX3" s="159"/>
      <c r="EY3" s="159"/>
      <c r="EZ3" s="158" t="s">
        <v>22</v>
      </c>
      <c r="FA3" s="158"/>
      <c r="FB3" s="159"/>
      <c r="FC3" s="159"/>
      <c r="FD3" s="159"/>
      <c r="FE3" s="159"/>
      <c r="FF3" s="159"/>
      <c r="FG3" s="158" t="s">
        <v>23</v>
      </c>
      <c r="FH3" s="158"/>
      <c r="FI3" s="159"/>
      <c r="FJ3" s="159"/>
      <c r="FK3" s="159"/>
      <c r="FL3" s="159"/>
      <c r="FM3" s="159"/>
      <c r="FN3" s="158" t="s">
        <v>24</v>
      </c>
      <c r="FO3" s="158"/>
      <c r="FP3" s="159"/>
      <c r="FQ3" s="159"/>
      <c r="FR3" s="159"/>
      <c r="FS3" s="159"/>
      <c r="FT3" s="159"/>
      <c r="FU3" s="158" t="s">
        <v>26</v>
      </c>
      <c r="FV3" s="158"/>
      <c r="FW3" s="159"/>
      <c r="FX3" s="159"/>
      <c r="FY3" s="159"/>
      <c r="FZ3" s="159"/>
      <c r="GA3" s="159"/>
      <c r="GB3" s="158" t="s">
        <v>27</v>
      </c>
      <c r="GC3" s="158"/>
      <c r="GD3" s="159"/>
      <c r="GE3" s="159"/>
      <c r="GF3" s="159"/>
      <c r="GG3" s="159"/>
      <c r="GH3" s="159"/>
      <c r="GI3" s="158" t="s">
        <v>28</v>
      </c>
      <c r="GJ3" s="158"/>
      <c r="GK3" s="159"/>
      <c r="GL3" s="159"/>
      <c r="GM3" s="159"/>
      <c r="GN3" s="159"/>
      <c r="GO3" s="159"/>
      <c r="GP3" s="158" t="s">
        <v>29</v>
      </c>
      <c r="GQ3" s="158"/>
      <c r="GR3" s="159"/>
      <c r="GS3" s="159"/>
      <c r="GT3" s="159"/>
      <c r="GU3" s="159"/>
      <c r="GV3" s="159"/>
      <c r="GW3" s="158" t="s">
        <v>30</v>
      </c>
      <c r="GX3" s="158"/>
      <c r="GY3" s="159"/>
      <c r="GZ3" s="159"/>
      <c r="HA3" s="159"/>
      <c r="HB3" s="159"/>
      <c r="HC3" s="159"/>
      <c r="HD3" s="158" t="s">
        <v>31</v>
      </c>
      <c r="HE3" s="158"/>
      <c r="HF3" s="159"/>
      <c r="HG3" s="159"/>
      <c r="HH3" s="159"/>
      <c r="HI3" s="159"/>
      <c r="HJ3" s="159"/>
      <c r="HK3" s="158" t="s">
        <v>32</v>
      </c>
      <c r="HL3" s="158"/>
      <c r="HM3" s="159"/>
      <c r="HN3" s="159"/>
      <c r="HO3" s="159"/>
      <c r="HP3" s="159"/>
      <c r="HQ3" s="159"/>
      <c r="HR3" s="158" t="s">
        <v>33</v>
      </c>
      <c r="HS3" s="158"/>
      <c r="HT3" s="159"/>
      <c r="HU3" s="159"/>
      <c r="HV3" s="159"/>
      <c r="HW3" s="159"/>
      <c r="HX3" s="159"/>
      <c r="HY3" s="158" t="s">
        <v>34</v>
      </c>
      <c r="HZ3" s="158"/>
      <c r="IA3" s="159"/>
      <c r="IB3" s="159"/>
      <c r="IC3" s="159"/>
      <c r="ID3" s="159"/>
      <c r="IE3" s="159"/>
      <c r="IF3" s="158" t="s">
        <v>35</v>
      </c>
      <c r="IG3" s="158"/>
      <c r="IH3" s="159"/>
      <c r="II3" s="159"/>
      <c r="IJ3" s="159"/>
      <c r="IK3" s="159"/>
      <c r="IL3" s="159"/>
      <c r="IM3" s="158" t="s">
        <v>37</v>
      </c>
      <c r="IN3" s="158"/>
      <c r="IO3" s="159"/>
      <c r="IP3" s="159"/>
      <c r="IQ3" s="159"/>
      <c r="IR3" s="159"/>
      <c r="IS3" s="159"/>
      <c r="IT3" s="158" t="s">
        <v>38</v>
      </c>
      <c r="IU3" s="158"/>
      <c r="IV3" s="159"/>
      <c r="IW3" s="159"/>
      <c r="IX3" s="159"/>
      <c r="IY3" s="159"/>
      <c r="IZ3" s="159"/>
      <c r="JA3" s="158" t="s">
        <v>39</v>
      </c>
      <c r="JB3" s="158"/>
      <c r="JC3" s="159"/>
      <c r="JD3" s="159"/>
      <c r="JE3" s="159"/>
      <c r="JF3" s="159"/>
      <c r="JG3" s="159"/>
      <c r="JH3" s="158" t="s">
        <v>40</v>
      </c>
      <c r="JI3" s="158"/>
      <c r="JJ3" s="159"/>
      <c r="JK3" s="159"/>
      <c r="JL3" s="159"/>
      <c r="JM3" s="159"/>
      <c r="JN3" s="159"/>
      <c r="JO3" s="158" t="s">
        <v>41</v>
      </c>
      <c r="JP3" s="158"/>
      <c r="JQ3" s="159"/>
      <c r="JR3" s="159"/>
      <c r="JS3" s="159"/>
      <c r="JT3" s="159"/>
      <c r="JU3" s="159"/>
      <c r="JV3" s="158" t="s">
        <v>42</v>
      </c>
      <c r="JW3" s="158"/>
      <c r="JX3" s="159"/>
      <c r="JY3" s="159"/>
      <c r="JZ3" s="159"/>
      <c r="KA3" s="159"/>
      <c r="KB3" s="159"/>
      <c r="KC3" s="166"/>
      <c r="KD3" s="170"/>
      <c r="KE3" s="170"/>
      <c r="KF3" s="163"/>
      <c r="KG3" s="163"/>
      <c r="KH3" s="188"/>
      <c r="KI3" s="188"/>
      <c r="KJ3" s="188"/>
      <c r="KK3" s="188"/>
      <c r="KL3" s="188"/>
      <c r="KM3" s="188"/>
      <c r="KN3" s="188"/>
      <c r="KO3" s="188"/>
      <c r="KP3" s="194"/>
      <c r="KQ3" s="191"/>
      <c r="KS3" s="177" t="s">
        <v>130</v>
      </c>
      <c r="KT3" s="178"/>
      <c r="KU3" s="179"/>
      <c r="KW3" s="180" t="s">
        <v>131</v>
      </c>
      <c r="KX3" s="181"/>
      <c r="KY3" s="181"/>
      <c r="KZ3" s="182"/>
    </row>
    <row r="4" spans="1:312" ht="41" customHeight="1" thickBot="1" x14ac:dyDescent="0.25">
      <c r="A4" s="174"/>
      <c r="B4" s="118" t="s">
        <v>50</v>
      </c>
      <c r="C4" s="118" t="s">
        <v>120</v>
      </c>
      <c r="D4" s="15" t="s">
        <v>119</v>
      </c>
      <c r="E4" s="15" t="s">
        <v>52</v>
      </c>
      <c r="F4" s="15" t="s">
        <v>117</v>
      </c>
      <c r="G4" s="15" t="s">
        <v>118</v>
      </c>
      <c r="H4" s="15" t="s">
        <v>53</v>
      </c>
      <c r="I4" s="118" t="s">
        <v>50</v>
      </c>
      <c r="J4" s="118" t="s">
        <v>120</v>
      </c>
      <c r="K4" s="15" t="s">
        <v>119</v>
      </c>
      <c r="L4" s="15" t="s">
        <v>52</v>
      </c>
      <c r="M4" s="15" t="s">
        <v>117</v>
      </c>
      <c r="N4" s="15" t="s">
        <v>118</v>
      </c>
      <c r="O4" s="15" t="s">
        <v>53</v>
      </c>
      <c r="P4" s="118" t="s">
        <v>50</v>
      </c>
      <c r="Q4" s="118" t="s">
        <v>120</v>
      </c>
      <c r="R4" s="15" t="s">
        <v>119</v>
      </c>
      <c r="S4" s="15" t="s">
        <v>52</v>
      </c>
      <c r="T4" s="15" t="s">
        <v>117</v>
      </c>
      <c r="U4" s="15" t="s">
        <v>118</v>
      </c>
      <c r="V4" s="15" t="s">
        <v>53</v>
      </c>
      <c r="W4" s="118" t="s">
        <v>50</v>
      </c>
      <c r="X4" s="118" t="s">
        <v>120</v>
      </c>
      <c r="Y4" s="15" t="s">
        <v>119</v>
      </c>
      <c r="Z4" s="15" t="s">
        <v>52</v>
      </c>
      <c r="AA4" s="15" t="s">
        <v>117</v>
      </c>
      <c r="AB4" s="15" t="s">
        <v>118</v>
      </c>
      <c r="AC4" s="15" t="s">
        <v>53</v>
      </c>
      <c r="AD4" s="118" t="s">
        <v>50</v>
      </c>
      <c r="AE4" s="118" t="s">
        <v>120</v>
      </c>
      <c r="AF4" s="15" t="s">
        <v>119</v>
      </c>
      <c r="AG4" s="15" t="s">
        <v>52</v>
      </c>
      <c r="AH4" s="15" t="s">
        <v>117</v>
      </c>
      <c r="AI4" s="15" t="s">
        <v>118</v>
      </c>
      <c r="AJ4" s="15" t="s">
        <v>53</v>
      </c>
      <c r="AK4" s="118" t="s">
        <v>50</v>
      </c>
      <c r="AL4" s="118" t="s">
        <v>120</v>
      </c>
      <c r="AM4" s="15" t="s">
        <v>119</v>
      </c>
      <c r="AN4" s="15" t="s">
        <v>52</v>
      </c>
      <c r="AO4" s="15" t="s">
        <v>117</v>
      </c>
      <c r="AP4" s="15" t="s">
        <v>118</v>
      </c>
      <c r="AQ4" s="15" t="s">
        <v>53</v>
      </c>
      <c r="AR4" s="118" t="s">
        <v>50</v>
      </c>
      <c r="AS4" s="118" t="s">
        <v>120</v>
      </c>
      <c r="AT4" s="15" t="s">
        <v>119</v>
      </c>
      <c r="AU4" s="15" t="s">
        <v>52</v>
      </c>
      <c r="AV4" s="15" t="s">
        <v>117</v>
      </c>
      <c r="AW4" s="15" t="s">
        <v>118</v>
      </c>
      <c r="AX4" s="15" t="s">
        <v>53</v>
      </c>
      <c r="AY4" s="118" t="s">
        <v>50</v>
      </c>
      <c r="AZ4" s="118" t="s">
        <v>120</v>
      </c>
      <c r="BA4" s="15" t="s">
        <v>119</v>
      </c>
      <c r="BB4" s="15" t="s">
        <v>52</v>
      </c>
      <c r="BC4" s="15" t="s">
        <v>117</v>
      </c>
      <c r="BD4" s="15" t="s">
        <v>118</v>
      </c>
      <c r="BE4" s="15" t="s">
        <v>53</v>
      </c>
      <c r="BF4" s="118" t="s">
        <v>50</v>
      </c>
      <c r="BG4" s="118" t="s">
        <v>120</v>
      </c>
      <c r="BH4" s="15" t="s">
        <v>119</v>
      </c>
      <c r="BI4" s="15" t="s">
        <v>52</v>
      </c>
      <c r="BJ4" s="15" t="s">
        <v>117</v>
      </c>
      <c r="BK4" s="15" t="s">
        <v>118</v>
      </c>
      <c r="BL4" s="15" t="s">
        <v>53</v>
      </c>
      <c r="BM4" s="118" t="s">
        <v>50</v>
      </c>
      <c r="BN4" s="118" t="s">
        <v>120</v>
      </c>
      <c r="BO4" s="15" t="s">
        <v>119</v>
      </c>
      <c r="BP4" s="15" t="s">
        <v>52</v>
      </c>
      <c r="BQ4" s="15" t="s">
        <v>117</v>
      </c>
      <c r="BR4" s="15" t="s">
        <v>118</v>
      </c>
      <c r="BS4" s="15" t="s">
        <v>53</v>
      </c>
      <c r="BT4" s="118" t="s">
        <v>50</v>
      </c>
      <c r="BU4" s="118" t="s">
        <v>120</v>
      </c>
      <c r="BV4" s="15" t="s">
        <v>119</v>
      </c>
      <c r="BW4" s="15" t="s">
        <v>52</v>
      </c>
      <c r="BX4" s="15" t="s">
        <v>117</v>
      </c>
      <c r="BY4" s="15" t="s">
        <v>118</v>
      </c>
      <c r="BZ4" s="15" t="s">
        <v>53</v>
      </c>
      <c r="CA4" s="118" t="s">
        <v>50</v>
      </c>
      <c r="CB4" s="118" t="s">
        <v>120</v>
      </c>
      <c r="CC4" s="15" t="s">
        <v>119</v>
      </c>
      <c r="CD4" s="15" t="s">
        <v>52</v>
      </c>
      <c r="CE4" s="15" t="s">
        <v>117</v>
      </c>
      <c r="CF4" s="15" t="s">
        <v>118</v>
      </c>
      <c r="CG4" s="15" t="s">
        <v>53</v>
      </c>
      <c r="CH4" s="118" t="s">
        <v>50</v>
      </c>
      <c r="CI4" s="118" t="s">
        <v>120</v>
      </c>
      <c r="CJ4" s="15" t="s">
        <v>119</v>
      </c>
      <c r="CK4" s="15" t="s">
        <v>52</v>
      </c>
      <c r="CL4" s="15" t="s">
        <v>117</v>
      </c>
      <c r="CM4" s="15" t="s">
        <v>118</v>
      </c>
      <c r="CN4" s="15" t="s">
        <v>53</v>
      </c>
      <c r="CO4" s="118" t="s">
        <v>50</v>
      </c>
      <c r="CP4" s="118" t="s">
        <v>120</v>
      </c>
      <c r="CQ4" s="15" t="s">
        <v>119</v>
      </c>
      <c r="CR4" s="15" t="s">
        <v>52</v>
      </c>
      <c r="CS4" s="15" t="s">
        <v>117</v>
      </c>
      <c r="CT4" s="15" t="s">
        <v>118</v>
      </c>
      <c r="CU4" s="15" t="s">
        <v>53</v>
      </c>
      <c r="CV4" s="118" t="s">
        <v>50</v>
      </c>
      <c r="CW4" s="118" t="s">
        <v>120</v>
      </c>
      <c r="CX4" s="15" t="s">
        <v>119</v>
      </c>
      <c r="CY4" s="15" t="s">
        <v>52</v>
      </c>
      <c r="CZ4" s="15" t="s">
        <v>117</v>
      </c>
      <c r="DA4" s="15" t="s">
        <v>118</v>
      </c>
      <c r="DB4" s="15" t="s">
        <v>53</v>
      </c>
      <c r="DC4" s="118" t="s">
        <v>50</v>
      </c>
      <c r="DD4" s="118" t="s">
        <v>120</v>
      </c>
      <c r="DE4" s="15" t="s">
        <v>119</v>
      </c>
      <c r="DF4" s="15" t="s">
        <v>52</v>
      </c>
      <c r="DG4" s="15" t="s">
        <v>117</v>
      </c>
      <c r="DH4" s="15" t="s">
        <v>118</v>
      </c>
      <c r="DI4" s="15" t="s">
        <v>53</v>
      </c>
      <c r="DJ4" s="118" t="s">
        <v>50</v>
      </c>
      <c r="DK4" s="118" t="s">
        <v>120</v>
      </c>
      <c r="DL4" s="15" t="s">
        <v>119</v>
      </c>
      <c r="DM4" s="15" t="s">
        <v>52</v>
      </c>
      <c r="DN4" s="15" t="s">
        <v>117</v>
      </c>
      <c r="DO4" s="15" t="s">
        <v>118</v>
      </c>
      <c r="DP4" s="15" t="s">
        <v>53</v>
      </c>
      <c r="DQ4" s="118" t="s">
        <v>50</v>
      </c>
      <c r="DR4" s="118" t="s">
        <v>120</v>
      </c>
      <c r="DS4" s="15" t="s">
        <v>119</v>
      </c>
      <c r="DT4" s="15" t="s">
        <v>52</v>
      </c>
      <c r="DU4" s="15" t="s">
        <v>117</v>
      </c>
      <c r="DV4" s="15" t="s">
        <v>118</v>
      </c>
      <c r="DW4" s="15" t="s">
        <v>53</v>
      </c>
      <c r="DX4" s="118" t="s">
        <v>50</v>
      </c>
      <c r="DY4" s="118" t="s">
        <v>120</v>
      </c>
      <c r="DZ4" s="15" t="s">
        <v>119</v>
      </c>
      <c r="EA4" s="15" t="s">
        <v>52</v>
      </c>
      <c r="EB4" s="15" t="s">
        <v>117</v>
      </c>
      <c r="EC4" s="15" t="s">
        <v>118</v>
      </c>
      <c r="ED4" s="15" t="s">
        <v>53</v>
      </c>
      <c r="EE4" s="118" t="s">
        <v>50</v>
      </c>
      <c r="EF4" s="118" t="s">
        <v>120</v>
      </c>
      <c r="EG4" s="15" t="s">
        <v>119</v>
      </c>
      <c r="EH4" s="15" t="s">
        <v>52</v>
      </c>
      <c r="EI4" s="15" t="s">
        <v>117</v>
      </c>
      <c r="EJ4" s="15" t="s">
        <v>118</v>
      </c>
      <c r="EK4" s="15" t="s">
        <v>53</v>
      </c>
      <c r="EL4" s="118" t="s">
        <v>50</v>
      </c>
      <c r="EM4" s="118" t="s">
        <v>120</v>
      </c>
      <c r="EN4" s="15" t="s">
        <v>119</v>
      </c>
      <c r="EO4" s="15" t="s">
        <v>52</v>
      </c>
      <c r="EP4" s="15" t="s">
        <v>117</v>
      </c>
      <c r="EQ4" s="15" t="s">
        <v>118</v>
      </c>
      <c r="ER4" s="15" t="s">
        <v>53</v>
      </c>
      <c r="ES4" s="118" t="s">
        <v>50</v>
      </c>
      <c r="ET4" s="118" t="s">
        <v>120</v>
      </c>
      <c r="EU4" s="15" t="s">
        <v>119</v>
      </c>
      <c r="EV4" s="15" t="s">
        <v>52</v>
      </c>
      <c r="EW4" s="15" t="s">
        <v>117</v>
      </c>
      <c r="EX4" s="15" t="s">
        <v>118</v>
      </c>
      <c r="EY4" s="15" t="s">
        <v>53</v>
      </c>
      <c r="EZ4" s="118" t="s">
        <v>50</v>
      </c>
      <c r="FA4" s="118" t="s">
        <v>120</v>
      </c>
      <c r="FB4" s="15" t="s">
        <v>119</v>
      </c>
      <c r="FC4" s="15" t="s">
        <v>52</v>
      </c>
      <c r="FD4" s="15" t="s">
        <v>117</v>
      </c>
      <c r="FE4" s="15" t="s">
        <v>118</v>
      </c>
      <c r="FF4" s="15" t="s">
        <v>53</v>
      </c>
      <c r="FG4" s="118" t="s">
        <v>50</v>
      </c>
      <c r="FH4" s="118" t="s">
        <v>120</v>
      </c>
      <c r="FI4" s="15" t="s">
        <v>119</v>
      </c>
      <c r="FJ4" s="15" t="s">
        <v>52</v>
      </c>
      <c r="FK4" s="15" t="s">
        <v>117</v>
      </c>
      <c r="FL4" s="15" t="s">
        <v>118</v>
      </c>
      <c r="FM4" s="15" t="s">
        <v>53</v>
      </c>
      <c r="FN4" s="118" t="s">
        <v>50</v>
      </c>
      <c r="FO4" s="118" t="s">
        <v>120</v>
      </c>
      <c r="FP4" s="15" t="s">
        <v>119</v>
      </c>
      <c r="FQ4" s="15" t="s">
        <v>52</v>
      </c>
      <c r="FR4" s="15" t="s">
        <v>117</v>
      </c>
      <c r="FS4" s="15" t="s">
        <v>118</v>
      </c>
      <c r="FT4" s="15" t="s">
        <v>53</v>
      </c>
      <c r="FU4" s="118" t="s">
        <v>50</v>
      </c>
      <c r="FV4" s="118" t="s">
        <v>120</v>
      </c>
      <c r="FW4" s="15" t="s">
        <v>119</v>
      </c>
      <c r="FX4" s="15" t="s">
        <v>52</v>
      </c>
      <c r="FY4" s="15" t="s">
        <v>117</v>
      </c>
      <c r="FZ4" s="15" t="s">
        <v>118</v>
      </c>
      <c r="GA4" s="15" t="s">
        <v>53</v>
      </c>
      <c r="GB4" s="118" t="s">
        <v>50</v>
      </c>
      <c r="GC4" s="118" t="s">
        <v>120</v>
      </c>
      <c r="GD4" s="15" t="s">
        <v>119</v>
      </c>
      <c r="GE4" s="15" t="s">
        <v>52</v>
      </c>
      <c r="GF4" s="15" t="s">
        <v>117</v>
      </c>
      <c r="GG4" s="15" t="s">
        <v>118</v>
      </c>
      <c r="GH4" s="15" t="s">
        <v>53</v>
      </c>
      <c r="GI4" s="118" t="s">
        <v>50</v>
      </c>
      <c r="GJ4" s="118" t="s">
        <v>120</v>
      </c>
      <c r="GK4" s="15" t="s">
        <v>119</v>
      </c>
      <c r="GL4" s="15" t="s">
        <v>52</v>
      </c>
      <c r="GM4" s="15" t="s">
        <v>117</v>
      </c>
      <c r="GN4" s="15" t="s">
        <v>118</v>
      </c>
      <c r="GO4" s="15" t="s">
        <v>53</v>
      </c>
      <c r="GP4" s="118" t="s">
        <v>50</v>
      </c>
      <c r="GQ4" s="118" t="s">
        <v>120</v>
      </c>
      <c r="GR4" s="15" t="s">
        <v>119</v>
      </c>
      <c r="GS4" s="15" t="s">
        <v>52</v>
      </c>
      <c r="GT4" s="15" t="s">
        <v>117</v>
      </c>
      <c r="GU4" s="15" t="s">
        <v>118</v>
      </c>
      <c r="GV4" s="15" t="s">
        <v>53</v>
      </c>
      <c r="GW4" s="118" t="s">
        <v>50</v>
      </c>
      <c r="GX4" s="118" t="s">
        <v>120</v>
      </c>
      <c r="GY4" s="15" t="s">
        <v>119</v>
      </c>
      <c r="GZ4" s="15" t="s">
        <v>52</v>
      </c>
      <c r="HA4" s="15" t="s">
        <v>117</v>
      </c>
      <c r="HB4" s="15" t="s">
        <v>118</v>
      </c>
      <c r="HC4" s="15" t="s">
        <v>53</v>
      </c>
      <c r="HD4" s="118" t="s">
        <v>50</v>
      </c>
      <c r="HE4" s="118" t="s">
        <v>120</v>
      </c>
      <c r="HF4" s="15" t="s">
        <v>119</v>
      </c>
      <c r="HG4" s="15" t="s">
        <v>52</v>
      </c>
      <c r="HH4" s="15" t="s">
        <v>117</v>
      </c>
      <c r="HI4" s="15" t="s">
        <v>118</v>
      </c>
      <c r="HJ4" s="15" t="s">
        <v>53</v>
      </c>
      <c r="HK4" s="118" t="s">
        <v>50</v>
      </c>
      <c r="HL4" s="118" t="s">
        <v>120</v>
      </c>
      <c r="HM4" s="15" t="s">
        <v>119</v>
      </c>
      <c r="HN4" s="15" t="s">
        <v>52</v>
      </c>
      <c r="HO4" s="15" t="s">
        <v>117</v>
      </c>
      <c r="HP4" s="15" t="s">
        <v>118</v>
      </c>
      <c r="HQ4" s="15" t="s">
        <v>53</v>
      </c>
      <c r="HR4" s="118" t="s">
        <v>50</v>
      </c>
      <c r="HS4" s="118" t="s">
        <v>120</v>
      </c>
      <c r="HT4" s="15" t="s">
        <v>119</v>
      </c>
      <c r="HU4" s="15" t="s">
        <v>52</v>
      </c>
      <c r="HV4" s="15" t="s">
        <v>117</v>
      </c>
      <c r="HW4" s="15" t="s">
        <v>118</v>
      </c>
      <c r="HX4" s="15" t="s">
        <v>53</v>
      </c>
      <c r="HY4" s="118" t="s">
        <v>50</v>
      </c>
      <c r="HZ4" s="118" t="s">
        <v>120</v>
      </c>
      <c r="IA4" s="15" t="s">
        <v>119</v>
      </c>
      <c r="IB4" s="15" t="s">
        <v>52</v>
      </c>
      <c r="IC4" s="15" t="s">
        <v>117</v>
      </c>
      <c r="ID4" s="15" t="s">
        <v>118</v>
      </c>
      <c r="IE4" s="15" t="s">
        <v>53</v>
      </c>
      <c r="IF4" s="118" t="s">
        <v>50</v>
      </c>
      <c r="IG4" s="118" t="s">
        <v>120</v>
      </c>
      <c r="IH4" s="15" t="s">
        <v>119</v>
      </c>
      <c r="II4" s="15" t="s">
        <v>52</v>
      </c>
      <c r="IJ4" s="15" t="s">
        <v>117</v>
      </c>
      <c r="IK4" s="15" t="s">
        <v>118</v>
      </c>
      <c r="IL4" s="15" t="s">
        <v>53</v>
      </c>
      <c r="IM4" s="118" t="s">
        <v>50</v>
      </c>
      <c r="IN4" s="118" t="s">
        <v>120</v>
      </c>
      <c r="IO4" s="15" t="s">
        <v>119</v>
      </c>
      <c r="IP4" s="15" t="s">
        <v>52</v>
      </c>
      <c r="IQ4" s="15" t="s">
        <v>117</v>
      </c>
      <c r="IR4" s="15" t="s">
        <v>118</v>
      </c>
      <c r="IS4" s="15" t="s">
        <v>53</v>
      </c>
      <c r="IT4" s="118" t="s">
        <v>50</v>
      </c>
      <c r="IU4" s="118" t="s">
        <v>120</v>
      </c>
      <c r="IV4" s="15" t="s">
        <v>119</v>
      </c>
      <c r="IW4" s="15" t="s">
        <v>52</v>
      </c>
      <c r="IX4" s="15" t="s">
        <v>117</v>
      </c>
      <c r="IY4" s="15" t="s">
        <v>118</v>
      </c>
      <c r="IZ4" s="15" t="s">
        <v>53</v>
      </c>
      <c r="JA4" s="118" t="s">
        <v>50</v>
      </c>
      <c r="JB4" s="118" t="s">
        <v>120</v>
      </c>
      <c r="JC4" s="15" t="s">
        <v>119</v>
      </c>
      <c r="JD4" s="15" t="s">
        <v>52</v>
      </c>
      <c r="JE4" s="15" t="s">
        <v>117</v>
      </c>
      <c r="JF4" s="15" t="s">
        <v>118</v>
      </c>
      <c r="JG4" s="15" t="s">
        <v>53</v>
      </c>
      <c r="JH4" s="118" t="s">
        <v>50</v>
      </c>
      <c r="JI4" s="118" t="s">
        <v>120</v>
      </c>
      <c r="JJ4" s="15" t="s">
        <v>119</v>
      </c>
      <c r="JK4" s="15" t="s">
        <v>52</v>
      </c>
      <c r="JL4" s="15" t="s">
        <v>117</v>
      </c>
      <c r="JM4" s="15" t="s">
        <v>118</v>
      </c>
      <c r="JN4" s="15" t="s">
        <v>53</v>
      </c>
      <c r="JO4" s="118" t="s">
        <v>50</v>
      </c>
      <c r="JP4" s="118" t="s">
        <v>120</v>
      </c>
      <c r="JQ4" s="15" t="s">
        <v>119</v>
      </c>
      <c r="JR4" s="15" t="s">
        <v>52</v>
      </c>
      <c r="JS4" s="15" t="s">
        <v>117</v>
      </c>
      <c r="JT4" s="15" t="s">
        <v>118</v>
      </c>
      <c r="JU4" s="15" t="s">
        <v>53</v>
      </c>
      <c r="JV4" s="118" t="s">
        <v>50</v>
      </c>
      <c r="JW4" s="118" t="s">
        <v>120</v>
      </c>
      <c r="JX4" s="15" t="s">
        <v>119</v>
      </c>
      <c r="JY4" s="15" t="s">
        <v>52</v>
      </c>
      <c r="JZ4" s="15" t="s">
        <v>117</v>
      </c>
      <c r="KA4" s="15" t="s">
        <v>118</v>
      </c>
      <c r="KB4" s="15" t="s">
        <v>53</v>
      </c>
      <c r="KC4" s="167"/>
      <c r="KD4" s="171"/>
      <c r="KE4" s="171"/>
      <c r="KF4" s="163"/>
      <c r="KG4" s="164"/>
      <c r="KH4" s="189"/>
      <c r="KI4" s="189"/>
      <c r="KJ4" s="189"/>
      <c r="KK4" s="189"/>
      <c r="KL4" s="189"/>
      <c r="KM4" s="189"/>
      <c r="KN4" s="189"/>
      <c r="KO4" s="189"/>
      <c r="KP4" s="195"/>
      <c r="KQ4" s="192"/>
      <c r="KS4" s="81" t="s">
        <v>132</v>
      </c>
      <c r="KT4" s="82" t="s">
        <v>133</v>
      </c>
      <c r="KU4" s="83" t="s">
        <v>124</v>
      </c>
      <c r="KW4" s="84" t="s">
        <v>134</v>
      </c>
      <c r="KX4" s="82" t="s">
        <v>132</v>
      </c>
      <c r="KY4" s="82" t="s">
        <v>133</v>
      </c>
      <c r="KZ4" s="83" t="s">
        <v>124</v>
      </c>
    </row>
    <row r="5" spans="1:312" ht="15" customHeight="1" x14ac:dyDescent="0.2">
      <c r="A5" s="122" t="s">
        <v>171</v>
      </c>
      <c r="B5" s="123"/>
      <c r="C5" s="123"/>
      <c r="D5" s="124" t="str">
        <f t="shared" ref="D5:D36" si="0">IF(B5&lt;&gt;"", B5/C$63, "")</f>
        <v/>
      </c>
      <c r="E5" s="125" t="str">
        <f>IF(D5&lt;&gt;"", _xlfn.FLOOR.MATH(D5), "")</f>
        <v/>
      </c>
      <c r="F5" s="125" t="str">
        <f t="shared" ref="F5:F36" si="1">IF(B5&lt;&gt;"", B5-_xlfn.NUMBERVALUE(E5)*C$63, "")</f>
        <v/>
      </c>
      <c r="G5" s="125" t="str">
        <f>IF(B5&lt;&gt;"", IF(RANK(F5, F$5:F$62)+COUNTIF(F$5:F5,F5)-1&lt;=(G$65-E$63), RANK(F5, F$5:F$62)+COUNTIF(F$5:F5,F5)-1, ""), "")</f>
        <v/>
      </c>
      <c r="H5" s="135" t="str">
        <f>IF(G5&lt;&gt;"", E5+1, E5)</f>
        <v/>
      </c>
      <c r="I5" s="123"/>
      <c r="J5" s="123"/>
      <c r="K5" s="124" t="str">
        <f>IF(I5&lt;&gt;"", I5/J$63, "")</f>
        <v/>
      </c>
      <c r="L5" s="125" t="str">
        <f>IF(K5&lt;&gt;"", _xlfn.FLOOR.MATH(K5), "")</f>
        <v/>
      </c>
      <c r="M5" s="125" t="str">
        <f>IF(I5&lt;&gt;"", I5-_xlfn.NUMBERVALUE(L5)*J$63, "")</f>
        <v/>
      </c>
      <c r="N5" s="125" t="str">
        <f>IF(I5&lt;&gt;"", IF(RANK(M5, M$5:M$62)+COUNTIF(M$5:M5,M5)-1&lt;=(N$65-L$63), RANK(M5, M$5:M$62)+COUNTIF(M$5:M5,M5)-1, ""), "")</f>
        <v/>
      </c>
      <c r="O5" s="135" t="str">
        <f>IF(N5&lt;&gt;"", L5+1, L5)</f>
        <v/>
      </c>
      <c r="P5" s="123"/>
      <c r="Q5" s="123"/>
      <c r="R5" s="124" t="str">
        <f>IF(P5&lt;&gt;"", P5/Q$63, "")</f>
        <v/>
      </c>
      <c r="S5" s="125" t="str">
        <f>IF(R5&lt;&gt;"", _xlfn.FLOOR.MATH(R5), "")</f>
        <v/>
      </c>
      <c r="T5" s="125" t="str">
        <f>IF(P5&lt;&gt;"", P5-_xlfn.NUMBERVALUE(S5)*Q$63, "")</f>
        <v/>
      </c>
      <c r="U5" s="125" t="str">
        <f>IF(P5&lt;&gt;"", IF(RANK(T5, T$5:T$62)+COUNTIF(T$5:T5,T5)-1&lt;=(U$65-S$63), RANK(T5, T$5:T$62)+COUNTIF(T$5:T5,T5)-1, ""), "")</f>
        <v/>
      </c>
      <c r="V5" s="135" t="str">
        <f>IF(U5&lt;&gt;"", S5+1, S5)</f>
        <v/>
      </c>
      <c r="W5" s="123"/>
      <c r="X5" s="123"/>
      <c r="Y5" s="124" t="str">
        <f>IF(W5&lt;&gt;"", W5/X$63, "")</f>
        <v/>
      </c>
      <c r="Z5" s="125" t="str">
        <f>IF(Y5&lt;&gt;"", _xlfn.FLOOR.MATH(Y5), "")</f>
        <v/>
      </c>
      <c r="AA5" s="125" t="str">
        <f>IF(W5&lt;&gt;"", W5-_xlfn.NUMBERVALUE(Z5)*X$63, "")</f>
        <v/>
      </c>
      <c r="AB5" s="125" t="str">
        <f>IF(W5&lt;&gt;"", IF(RANK(AA5, AA$5:AA$62)+COUNTIF(AA$5:AA5,AA5)-1&lt;=(AB$65-Z$63), RANK(AA5, AA$5:AA$62)+COUNTIF(AA$5:AA5,AA5)-1, ""), "")</f>
        <v/>
      </c>
      <c r="AC5" s="135" t="str">
        <f>IF(AB5&lt;&gt;"", Z5+1, Z5)</f>
        <v/>
      </c>
      <c r="AD5" s="123"/>
      <c r="AE5" s="123"/>
      <c r="AF5" s="124" t="str">
        <f>IF(AD5&lt;&gt;"", AD5/AE$63, "")</f>
        <v/>
      </c>
      <c r="AG5" s="125" t="str">
        <f>IF(AF5&lt;&gt;"", _xlfn.FLOOR.MATH(AF5), "")</f>
        <v/>
      </c>
      <c r="AH5" s="125" t="str">
        <f>IF(AD5&lt;&gt;"", AD5-_xlfn.NUMBERVALUE(AG5)*AE$63, "")</f>
        <v/>
      </c>
      <c r="AI5" s="125" t="str">
        <f>IF(AD5&lt;&gt;"", IF(RANK(AH5, AH$5:AH$62)+COUNTIF(AH$5:AH5,AH5)-1&lt;=(AI$65-AG$63), RANK(AH5, AH$5:AH$62)+COUNTIF(AH$5:AH5,AH5)-1, ""), "")</f>
        <v/>
      </c>
      <c r="AJ5" s="135" t="str">
        <f>IF(AI5&lt;&gt;"", AG5+1, AG5)</f>
        <v/>
      </c>
      <c r="AK5" s="123">
        <v>1361</v>
      </c>
      <c r="AL5" s="123"/>
      <c r="AM5" s="124">
        <f>IF(AK5&lt;&gt;"", AK5/AL$63, "")</f>
        <v>2.7586905847775414E-2</v>
      </c>
      <c r="AN5" s="125">
        <f>IF(AM5&lt;&gt;"", _xlfn.FLOOR.MATH(AM5), "")</f>
        <v>0</v>
      </c>
      <c r="AO5" s="125">
        <f>IF(AK5&lt;&gt;"", AK5-_xlfn.NUMBERVALUE(AN5)*AL$63, "")</f>
        <v>1361</v>
      </c>
      <c r="AP5" s="125" t="str">
        <f>IF(AK5&lt;&gt;"", IF(RANK(AO5, AO$5:AO$62)+COUNTIF(AO$5:AO5,AO5)-1&lt;=(AP$65-AN$63), RANK(AO5, AO$5:AO$62)+COUNTIF(AO$5:AO5,AO5)-1, ""), "")</f>
        <v/>
      </c>
      <c r="AQ5" s="135">
        <f>IF(AP5&lt;&gt;"", AN5+1, AN5)</f>
        <v>0</v>
      </c>
      <c r="AR5" s="123">
        <v>870</v>
      </c>
      <c r="AS5" s="123"/>
      <c r="AT5" s="124">
        <f>IF(AR5&lt;&gt;"", AR5/AS$63, "")</f>
        <v>2.053630440940421E-2</v>
      </c>
      <c r="AU5" s="125">
        <f>IF(AT5&lt;&gt;"", _xlfn.FLOOR.MATH(AT5), "")</f>
        <v>0</v>
      </c>
      <c r="AV5" s="125">
        <f>IF(AR5&lt;&gt;"", AR5-_xlfn.NUMBERVALUE(AU5)*AS$63, "")</f>
        <v>870</v>
      </c>
      <c r="AW5" s="125" t="str">
        <f>IF(AR5&lt;&gt;"", IF(RANK(AV5, AV$5:AV$62)+COUNTIF(AV$5:AV5,AV5)-1&lt;=(AW$65-AU$63), RANK(AV5, AV$5:AV$62)+COUNTIF(AV$5:AV5,AV5)-1, ""), "")</f>
        <v/>
      </c>
      <c r="AX5" s="135">
        <f>IF(AW5&lt;&gt;"", AU5+1, AU5)</f>
        <v>0</v>
      </c>
      <c r="AY5" s="123">
        <v>1882</v>
      </c>
      <c r="AZ5" s="123"/>
      <c r="BA5" s="124">
        <f>IF(AY5&lt;&gt;"", AY5/AZ$63, "")</f>
        <v>3.8101022370685293E-2</v>
      </c>
      <c r="BB5" s="125">
        <f>IF(BA5&lt;&gt;"", _xlfn.FLOOR.MATH(BA5), "")</f>
        <v>0</v>
      </c>
      <c r="BC5" s="125">
        <f>IF(AY5&lt;&gt;"", AY5-_xlfn.NUMBERVALUE(BB5)*AZ$63, "")</f>
        <v>1882</v>
      </c>
      <c r="BD5" s="125" t="str">
        <f>IF(AY5&lt;&gt;"", IF(RANK(BC5, BC$5:BC$62)+COUNTIF(BC$5:BC5,BC5)-1&lt;=(BD$65-BB$63), RANK(BC5, BC$5:BC$62)+COUNTIF(BC$5:BC5,BC5)-1, ""), "")</f>
        <v/>
      </c>
      <c r="BE5" s="135">
        <f>IF(BD5&lt;&gt;"", BB5+1, BB5)</f>
        <v>0</v>
      </c>
      <c r="BF5" s="123">
        <v>891</v>
      </c>
      <c r="BG5" s="123"/>
      <c r="BH5" s="124">
        <f>IF(BF5&lt;&gt;"", BF5/BG$63, "")</f>
        <v>1.7486017073888725E-2</v>
      </c>
      <c r="BI5" s="125">
        <f>IF(BH5&lt;&gt;"", _xlfn.FLOOR.MATH(BH5), "")</f>
        <v>0</v>
      </c>
      <c r="BJ5" s="125">
        <f>IF(BF5&lt;&gt;"", BF5-_xlfn.NUMBERVALUE(BI5)*BG$63, "")</f>
        <v>891</v>
      </c>
      <c r="BK5" s="125" t="str">
        <f>IF(BF5&lt;&gt;"", IF(RANK(BJ5, BJ$5:BJ$62)+COUNTIF(BJ$5:BJ5,BJ5)-1&lt;=(BK$65-BI$63), RANK(BJ5, BJ$5:BJ$62)+COUNTIF(BJ$5:BJ5,BJ5)-1, ""), "")</f>
        <v/>
      </c>
      <c r="BL5" s="135">
        <f>IF(BK5&lt;&gt;"", BI5+1, BI5)</f>
        <v>0</v>
      </c>
      <c r="BM5" s="123">
        <v>1024</v>
      </c>
      <c r="BN5" s="123"/>
      <c r="BO5" s="124">
        <f>IF(BM5&lt;&gt;"", BM5/BN$63, "")</f>
        <v>2.0790611739386435E-2</v>
      </c>
      <c r="BP5" s="125">
        <f>IF(BO5&lt;&gt;"", _xlfn.FLOOR.MATH(BO5), "")</f>
        <v>0</v>
      </c>
      <c r="BQ5" s="125">
        <f>IF(BM5&lt;&gt;"", BM5-_xlfn.NUMBERVALUE(BP5)*BN$63, "")</f>
        <v>1024</v>
      </c>
      <c r="BR5" s="125" t="str">
        <f>IF(BM5&lt;&gt;"", IF(RANK(BQ5, BQ$5:BQ$62)+COUNTIF(BQ$5:BQ5,BQ5)-1&lt;=(BR$65-BP$63), RANK(BQ5, BQ$5:BQ$62)+COUNTIF(BQ$5:BQ5,BQ5)-1, ""), "")</f>
        <v/>
      </c>
      <c r="BS5" s="135">
        <f>IF(BR5&lt;&gt;"", BP5+1, BP5)</f>
        <v>0</v>
      </c>
      <c r="BT5" s="123">
        <v>297</v>
      </c>
      <c r="BU5" s="123"/>
      <c r="BV5" s="124">
        <f>IF(BT5&lt;&gt;"", BT5/BU$63, "")</f>
        <v>5.9490425446678949E-3</v>
      </c>
      <c r="BW5" s="125">
        <f>IF(BV5&lt;&gt;"", _xlfn.FLOOR.MATH(BV5), "")</f>
        <v>0</v>
      </c>
      <c r="BX5" s="125">
        <f>IF(BT5&lt;&gt;"", BT5-_xlfn.NUMBERVALUE(BW5)*BU$63, "")</f>
        <v>297</v>
      </c>
      <c r="BY5" s="125" t="str">
        <f>IF(BT5&lt;&gt;"", IF(RANK(BX5, BX$5:BX$62)+COUNTIF(BX$5:BX5,BX5)-1&lt;=(BY$65-BW$63), RANK(BX5, BX$5:BX$62)+COUNTIF(BX$5:BX5,BX5)-1, ""), "")</f>
        <v/>
      </c>
      <c r="BZ5" s="135">
        <f>IF(BY5&lt;&gt;"", BW5+1, BW5)</f>
        <v>0</v>
      </c>
      <c r="CA5" s="123">
        <v>964</v>
      </c>
      <c r="CB5" s="123"/>
      <c r="CC5" s="124">
        <f>IF(CA5&lt;&gt;"", CA5/CB$63, "")</f>
        <v>1.9182552632626259E-2</v>
      </c>
      <c r="CD5" s="125">
        <f>IF(CC5&lt;&gt;"", _xlfn.FLOOR.MATH(CC5), "")</f>
        <v>0</v>
      </c>
      <c r="CE5" s="125">
        <f>IF(CA5&lt;&gt;"", CA5-_xlfn.NUMBERVALUE(CD5)*CB$63, "")</f>
        <v>964</v>
      </c>
      <c r="CF5" s="125" t="str">
        <f>IF(CA5&lt;&gt;"", IF(RANK(CE5, CE$5:CE$62)+COUNTIF(CE$5:CE5,CE5)-1&lt;=(CF$65-CD$63), RANK(CE5, CE$5:CE$62)+COUNTIF(CE$5:CE5,CE5)-1, ""), "")</f>
        <v/>
      </c>
      <c r="CG5" s="135">
        <f>IF(CF5&lt;&gt;"", CD5+1, CD5)</f>
        <v>0</v>
      </c>
      <c r="CH5" s="123">
        <v>407</v>
      </c>
      <c r="CI5" s="123"/>
      <c r="CJ5" s="124">
        <f>IF(CH5&lt;&gt;"", CH5/CI$63, "")</f>
        <v>7.8550198787972359E-3</v>
      </c>
      <c r="CK5" s="125">
        <f>IF(CJ5&lt;&gt;"", _xlfn.FLOOR.MATH(CJ5), "")</f>
        <v>0</v>
      </c>
      <c r="CL5" s="125">
        <f>IF(CH5&lt;&gt;"", CH5-_xlfn.NUMBERVALUE(CK5)*CI$63, "")</f>
        <v>407</v>
      </c>
      <c r="CM5" s="125" t="str">
        <f>IF(CH5&lt;&gt;"", IF(RANK(CL5, CL$5:CL$62)+COUNTIF(CL$5:CL5,CL5)-1&lt;=(CM$65-CK$63), RANK(CL5, CL$5:CL$62)+COUNTIF(CL$5:CL5,CL5)-1, ""), "")</f>
        <v/>
      </c>
      <c r="CN5" s="135">
        <f>IF(CM5&lt;&gt;"", CK5+1, CK5)</f>
        <v>0</v>
      </c>
      <c r="CO5" s="123">
        <v>2183</v>
      </c>
      <c r="CP5" s="123"/>
      <c r="CQ5" s="124">
        <f>IF(CO5&lt;&gt;"", CO5/CP$63, "")</f>
        <v>4.3082691928162622E-2</v>
      </c>
      <c r="CR5" s="125">
        <f>IF(CQ5&lt;&gt;"", _xlfn.FLOOR.MATH(CQ5), "")</f>
        <v>0</v>
      </c>
      <c r="CS5" s="125">
        <f>IF(CO5&lt;&gt;"", CO5-_xlfn.NUMBERVALUE(CR5)*CP$63, "")</f>
        <v>2183</v>
      </c>
      <c r="CT5" s="125" t="str">
        <f>IF(CO5&lt;&gt;"", IF(RANK(CS5, CS$5:CS$62)+COUNTIF(CS$5:CS5,CS5)-1&lt;=(CT$65-CR$63), RANK(CS5, CS$5:CS$62)+COUNTIF(CS$5:CS5,CS5)-1, ""), "")</f>
        <v/>
      </c>
      <c r="CU5" s="135">
        <f>IF(CT5&lt;&gt;"", CR5+1, CR5)</f>
        <v>0</v>
      </c>
      <c r="CV5" s="123">
        <v>1308</v>
      </c>
      <c r="CW5" s="123"/>
      <c r="CX5" s="124">
        <f>IF(CV5&lt;&gt;"", CV5/CW$63, "")</f>
        <v>2.7972626176218991E-2</v>
      </c>
      <c r="CY5" s="125">
        <f>IF(CX5&lt;&gt;"", _xlfn.FLOOR.MATH(CX5), "")</f>
        <v>0</v>
      </c>
      <c r="CZ5" s="125">
        <f>IF(CV5&lt;&gt;"", CV5-_xlfn.NUMBERVALUE(CY5)*CW$63, "")</f>
        <v>1308</v>
      </c>
      <c r="DA5" s="125" t="str">
        <f>IF(CV5&lt;&gt;"", IF(RANK(CZ5, CZ$5:CZ$62)+COUNTIF(CZ$5:CZ5,CZ5)-1&lt;=(DA$65-CY$63), RANK(CZ5, CZ$5:CZ$62)+COUNTIF(CZ$5:CZ5,CZ5)-1, ""), "")</f>
        <v/>
      </c>
      <c r="DB5" s="135">
        <f>IF(DA5&lt;&gt;"", CY5+1, CY5)</f>
        <v>0</v>
      </c>
      <c r="DC5" s="123"/>
      <c r="DD5" s="123"/>
      <c r="DE5" s="124" t="str">
        <f>IF(DC5&lt;&gt;"", DC5/DD$63, "")</f>
        <v/>
      </c>
      <c r="DF5" s="125" t="str">
        <f>IF(DE5&lt;&gt;"", _xlfn.FLOOR.MATH(DE5), "")</f>
        <v/>
      </c>
      <c r="DG5" s="125" t="str">
        <f>IF(DC5&lt;&gt;"", DC5-_xlfn.NUMBERVALUE(DF5)*DD$63, "")</f>
        <v/>
      </c>
      <c r="DH5" s="125" t="str">
        <f>IF(DC5&lt;&gt;"", IF(RANK(DG5, DG$5:DG$62)+COUNTIF(DG$5:DG5,DG5)-1&lt;=(DH$65-DF$63), RANK(DG5, DG$5:DG$62)+COUNTIF(DG$5:DG5,DG5)-1, ""), "")</f>
        <v/>
      </c>
      <c r="DI5" s="135" t="str">
        <f>IF(DH5&lt;&gt;"", DF5+1, DF5)</f>
        <v/>
      </c>
      <c r="DJ5" s="123"/>
      <c r="DK5" s="123"/>
      <c r="DL5" s="124" t="str">
        <f>IF(DJ5&lt;&gt;"", DJ5/DK$63, "")</f>
        <v/>
      </c>
      <c r="DM5" s="125" t="str">
        <f>IF(DL5&lt;&gt;"", _xlfn.FLOOR.MATH(DL5), "")</f>
        <v/>
      </c>
      <c r="DN5" s="125" t="str">
        <f>IF(DJ5&lt;&gt;"", DJ5-_xlfn.NUMBERVALUE(DM5)*DK$63, "")</f>
        <v/>
      </c>
      <c r="DO5" s="125" t="str">
        <f>IF(DJ5&lt;&gt;"", IF(RANK(DN5, DN$5:DN$62)+COUNTIF(DN$5:DN5,DN5)-1&lt;=(DO$65-DM$63), RANK(DN5, DN$5:DN$62)+COUNTIF(DN$5:DN5,DN5)-1, ""), "")</f>
        <v/>
      </c>
      <c r="DP5" s="135" t="str">
        <f>IF(DO5&lt;&gt;"", DM5+1, DM5)</f>
        <v/>
      </c>
      <c r="DQ5" s="123"/>
      <c r="DR5" s="123"/>
      <c r="DS5" s="124" t="str">
        <f>IF(DQ5&lt;&gt;"", DQ5/DR$63, "")</f>
        <v/>
      </c>
      <c r="DT5" s="125" t="str">
        <f>IF(DS5&lt;&gt;"", _xlfn.FLOOR.MATH(DS5), "")</f>
        <v/>
      </c>
      <c r="DU5" s="125" t="str">
        <f>IF(DQ5&lt;&gt;"", DQ5-_xlfn.NUMBERVALUE(DT5)*DR$63, "")</f>
        <v/>
      </c>
      <c r="DV5" s="125" t="str">
        <f>IF(DQ5&lt;&gt;"", IF(RANK(DU5, DU$5:DU$62)+COUNTIF(DU$5:DU5,DU5)-1&lt;=(DV$65-DT$63), RANK(DU5, DU$5:DU$62)+COUNTIF(DU$5:DU5,DU5)-1, ""), "")</f>
        <v/>
      </c>
      <c r="DW5" s="135" t="str">
        <f>IF(DV5&lt;&gt;"", DT5+1, DT5)</f>
        <v/>
      </c>
      <c r="DX5" s="123"/>
      <c r="DY5" s="123"/>
      <c r="DZ5" s="124" t="str">
        <f>IF(DX5&lt;&gt;"", DX5/DY$63, "")</f>
        <v/>
      </c>
      <c r="EA5" s="125" t="str">
        <f>IF(DZ5&lt;&gt;"", _xlfn.FLOOR.MATH(DZ5), "")</f>
        <v/>
      </c>
      <c r="EB5" s="125" t="str">
        <f>IF(DX5&lt;&gt;"", DX5-_xlfn.NUMBERVALUE(EA5)*DY$63, "")</f>
        <v/>
      </c>
      <c r="EC5" s="125" t="str">
        <f>IF(DX5&lt;&gt;"", IF(RANK(EB5, EB$5:EB$62)+COUNTIF(EB$5:EB5,EB5)-1&lt;=(EC$65-EA$63), RANK(EB5, EB$5:EB$62)+COUNTIF(EB$5:EB5,EB5)-1, ""), "")</f>
        <v/>
      </c>
      <c r="ED5" s="135" t="str">
        <f>IF(EC5&lt;&gt;"", EA5+1, EA5)</f>
        <v/>
      </c>
      <c r="EE5" s="123"/>
      <c r="EF5" s="123"/>
      <c r="EG5" s="124" t="str">
        <f>IF(EE5&lt;&gt;"", EE5/EF$63, "")</f>
        <v/>
      </c>
      <c r="EH5" s="125" t="str">
        <f>IF(EG5&lt;&gt;"", _xlfn.FLOOR.MATH(EG5), "")</f>
        <v/>
      </c>
      <c r="EI5" s="125" t="str">
        <f>IF(EE5&lt;&gt;"", EE5-_xlfn.NUMBERVALUE(EH5)*EF$63, "")</f>
        <v/>
      </c>
      <c r="EJ5" s="125" t="str">
        <f>IF(EE5&lt;&gt;"", IF(RANK(EI5, EI$5:EI$62)+COUNTIF(EI$5:EI5,EI5)-1&lt;=(EJ$65-EH$63), RANK(EI5, EI$5:EI$62)+COUNTIF(EI$5:EI5,EI5)-1, ""), "")</f>
        <v/>
      </c>
      <c r="EK5" s="135" t="str">
        <f>IF(EJ5&lt;&gt;"", EH5+1, EH5)</f>
        <v/>
      </c>
      <c r="EL5" s="123"/>
      <c r="EM5" s="123"/>
      <c r="EN5" s="124" t="str">
        <f>IF(EL5&lt;&gt;"", EL5/EM$63, "")</f>
        <v/>
      </c>
      <c r="EO5" s="125" t="str">
        <f>IF(EN5&lt;&gt;"", _xlfn.FLOOR.MATH(EN5), "")</f>
        <v/>
      </c>
      <c r="EP5" s="125" t="str">
        <f>IF(EL5&lt;&gt;"", EL5-_xlfn.NUMBERVALUE(EO5)*EM$63, "")</f>
        <v/>
      </c>
      <c r="EQ5" s="125" t="str">
        <f>IF(EL5&lt;&gt;"", IF(RANK(EP5, EP$5:EP$62)+COUNTIF(EP$5:EP5,EP5)-1&lt;=(EQ$65-EO$63), RANK(EP5, EP$5:EP$62)+COUNTIF(EP$5:EP5,EP5)-1, ""), "")</f>
        <v/>
      </c>
      <c r="ER5" s="135" t="str">
        <f>IF(EQ5&lt;&gt;"", EO5+1, EO5)</f>
        <v/>
      </c>
      <c r="ES5" s="123"/>
      <c r="ET5" s="123"/>
      <c r="EU5" s="124" t="str">
        <f>IF(ES5&lt;&gt;"", ES5/ET$63, "")</f>
        <v/>
      </c>
      <c r="EV5" s="125" t="str">
        <f>IF(EU5&lt;&gt;"", _xlfn.FLOOR.MATH(EU5), "")</f>
        <v/>
      </c>
      <c r="EW5" s="125" t="str">
        <f>IF(ES5&lt;&gt;"", ES5-_xlfn.NUMBERVALUE(EV5)*ET$63, "")</f>
        <v/>
      </c>
      <c r="EX5" s="125" t="str">
        <f>IF(ES5&lt;&gt;"", IF(RANK(EW5, EW$5:EW$62)+COUNTIF(EW$5:EW5,EW5)-1&lt;=(EX$65-EV$63), RANK(EW5, EW$5:EW$62)+COUNTIF(EW$5:EW5,EW5)-1, ""), "")</f>
        <v/>
      </c>
      <c r="EY5" s="135" t="str">
        <f>IF(EX5&lt;&gt;"", EV5+1, EV5)</f>
        <v/>
      </c>
      <c r="EZ5" s="123"/>
      <c r="FA5" s="123"/>
      <c r="FB5" s="124" t="str">
        <f>IF(EZ5&lt;&gt;"", EZ5/FA$63, "")</f>
        <v/>
      </c>
      <c r="FC5" s="125" t="str">
        <f>IF(FB5&lt;&gt;"", _xlfn.FLOOR.MATH(FB5), "")</f>
        <v/>
      </c>
      <c r="FD5" s="125" t="str">
        <f>IF(EZ5&lt;&gt;"", EZ5-_xlfn.NUMBERVALUE(FC5)*FA$63, "")</f>
        <v/>
      </c>
      <c r="FE5" s="125" t="str">
        <f>IF(EZ5&lt;&gt;"", IF(RANK(FD5, FD$5:FD$62)+COUNTIF(FD$5:FD5,FD5)-1&lt;=(FE$65-FC$63), RANK(FD5, FD$5:FD$62)+COUNTIF(FD$5:FD5,FD5)-1, ""), "")</f>
        <v/>
      </c>
      <c r="FF5" s="135" t="str">
        <f>IF(FE5&lt;&gt;"", FC5+1, FC5)</f>
        <v/>
      </c>
      <c r="FG5" s="123"/>
      <c r="FH5" s="123"/>
      <c r="FI5" s="124" t="str">
        <f>IF(FG5&lt;&gt;"", FG5/FH$63, "")</f>
        <v/>
      </c>
      <c r="FJ5" s="125" t="str">
        <f>IF(FI5&lt;&gt;"", _xlfn.FLOOR.MATH(FI5), "")</f>
        <v/>
      </c>
      <c r="FK5" s="125" t="str">
        <f>IF(FG5&lt;&gt;"", FG5-_xlfn.NUMBERVALUE(FJ5)*FH$63, "")</f>
        <v/>
      </c>
      <c r="FL5" s="125" t="str">
        <f>IF(FG5&lt;&gt;"", IF(RANK(FK5, FK$5:FK$62)+COUNTIF(FK$5:FK5,FK5)-1&lt;=(FL$65-FJ$63), RANK(FK5, FK$5:FK$62)+COUNTIF(FK$5:FK5,FK5)-1, ""), "")</f>
        <v/>
      </c>
      <c r="FM5" s="135" t="str">
        <f>IF(FL5&lt;&gt;"", FJ5+1, FJ5)</f>
        <v/>
      </c>
      <c r="FN5" s="123"/>
      <c r="FO5" s="123"/>
      <c r="FP5" s="124" t="str">
        <f>IF(FN5&lt;&gt;"", FN5/FO$63, "")</f>
        <v/>
      </c>
      <c r="FQ5" s="125" t="str">
        <f>IF(FP5&lt;&gt;"", _xlfn.FLOOR.MATH(FP5), "")</f>
        <v/>
      </c>
      <c r="FR5" s="125" t="str">
        <f>IF(FN5&lt;&gt;"", FN5-_xlfn.NUMBERVALUE(FQ5)*FO$63, "")</f>
        <v/>
      </c>
      <c r="FS5" s="125" t="str">
        <f>IF(FN5&lt;&gt;"", IF(RANK(FR5, FR$5:FR$62)+COUNTIF(FR$5:FR5,FR5)-1&lt;=(FS$65-FQ$63), RANK(FR5, FR$5:FR$62)+COUNTIF(FR$5:FR5,FR5)-1, ""), "")</f>
        <v/>
      </c>
      <c r="FT5" s="135" t="str">
        <f>IF(FS5&lt;&gt;"", FQ5+1, FQ5)</f>
        <v/>
      </c>
      <c r="FU5" s="123"/>
      <c r="FV5" s="123"/>
      <c r="FW5" s="124" t="str">
        <f>IF(FU5&lt;&gt;"", FU5/FV$63, "")</f>
        <v/>
      </c>
      <c r="FX5" s="125" t="str">
        <f>IF(FW5&lt;&gt;"", _xlfn.FLOOR.MATH(FW5), "")</f>
        <v/>
      </c>
      <c r="FY5" s="125" t="str">
        <f>IF(FU5&lt;&gt;"", FU5-_xlfn.NUMBERVALUE(FX5)*FV$63, "")</f>
        <v/>
      </c>
      <c r="FZ5" s="125" t="str">
        <f>IF(FU5&lt;&gt;"", IF(RANK(FY5, FY$5:FY$62)+COUNTIF(FY$5:FY5,FY5)-1&lt;=(FZ$65-FX$63), RANK(FY5, FY$5:FY$62)+COUNTIF(FY$5:FY5,FY5)-1, ""), "")</f>
        <v/>
      </c>
      <c r="GA5" s="135" t="str">
        <f>IF(FZ5&lt;&gt;"", FX5+1, FX5)</f>
        <v/>
      </c>
      <c r="GB5" s="123"/>
      <c r="GC5" s="123"/>
      <c r="GD5" s="124" t="str">
        <f>IF(GB5&lt;&gt;"", GB5/GC$63, "")</f>
        <v/>
      </c>
      <c r="GE5" s="125" t="str">
        <f>IF(GD5&lt;&gt;"", _xlfn.FLOOR.MATH(GD5), "")</f>
        <v/>
      </c>
      <c r="GF5" s="125" t="str">
        <f>IF(GB5&lt;&gt;"", GB5-_xlfn.NUMBERVALUE(GE5)*GC$63, "")</f>
        <v/>
      </c>
      <c r="GG5" s="125" t="str">
        <f>IF(GB5&lt;&gt;"", IF(RANK(GF5, GF$5:GF$62)+COUNTIF(GF$5:GF5,GF5)-1&lt;=(GG$65-GE$63), RANK(GF5, GF$5:GF$62)+COUNTIF(GF$5:GF5,GF5)-1, ""), "")</f>
        <v/>
      </c>
      <c r="GH5" s="135" t="str">
        <f>IF(GG5&lt;&gt;"", GE5+1, GE5)</f>
        <v/>
      </c>
      <c r="GI5" s="123"/>
      <c r="GJ5" s="123"/>
      <c r="GK5" s="124" t="str">
        <f>IF(GI5&lt;&gt;"", GI5/GJ$63, "")</f>
        <v/>
      </c>
      <c r="GL5" s="125" t="str">
        <f>IF(GK5&lt;&gt;"", _xlfn.FLOOR.MATH(GK5), "")</f>
        <v/>
      </c>
      <c r="GM5" s="125" t="str">
        <f>IF(GI5&lt;&gt;"", GI5-_xlfn.NUMBERVALUE(GL5)*GJ$63, "")</f>
        <v/>
      </c>
      <c r="GN5" s="125" t="str">
        <f>IF(GI5&lt;&gt;"", IF(RANK(GM5, GM$5:GM$62)+COUNTIF(GM$5:GM5,GM5)-1&lt;=(GN$65-GL$63), RANK(GM5, GM$5:GM$62)+COUNTIF(GM$5:GM5,GM5)-1, ""), "")</f>
        <v/>
      </c>
      <c r="GO5" s="135" t="str">
        <f>IF(GN5&lt;&gt;"", GL5+1, GL5)</f>
        <v/>
      </c>
      <c r="GP5" s="123">
        <v>1672</v>
      </c>
      <c r="GQ5" s="123"/>
      <c r="GR5" s="124">
        <f>IF(GP5&lt;&gt;"", GP5/GQ$63, "")</f>
        <v>3.3839303784658978E-2</v>
      </c>
      <c r="GS5" s="125">
        <f>IF(GR5&lt;&gt;"", _xlfn.FLOOR.MATH(GR5), "")</f>
        <v>0</v>
      </c>
      <c r="GT5" s="125">
        <f>IF(GP5&lt;&gt;"", GP5-_xlfn.NUMBERVALUE(GS5)*GQ$63, "")</f>
        <v>1672</v>
      </c>
      <c r="GU5" s="125" t="str">
        <f>IF(GP5&lt;&gt;"", IF(RANK(GT5, GT$5:GT$62)+COUNTIF(GT$5:GT5,GT5)-1&lt;=(GU$65-GS$63), RANK(GT5, GT$5:GT$62)+COUNTIF(GT$5:GT5,GT5)-1, ""), "")</f>
        <v/>
      </c>
      <c r="GV5" s="135">
        <f>IF(GU5&lt;&gt;"", GS5+1, GS5)</f>
        <v>0</v>
      </c>
      <c r="GW5" s="123"/>
      <c r="GX5" s="123"/>
      <c r="GY5" s="124" t="str">
        <f>IF(GW5&lt;&gt;"", GW5/GX$63, "")</f>
        <v/>
      </c>
      <c r="GZ5" s="125" t="str">
        <f>IF(GY5&lt;&gt;"", _xlfn.FLOOR.MATH(GY5), "")</f>
        <v/>
      </c>
      <c r="HA5" s="125" t="str">
        <f>IF(GW5&lt;&gt;"", GW5-_xlfn.NUMBERVALUE(GZ5)*GX$63, "")</f>
        <v/>
      </c>
      <c r="HB5" s="125" t="str">
        <f>IF(GW5&lt;&gt;"", IF(RANK(HA5, HA$5:HA$62)+COUNTIF(HA$5:HA5,HA5)-1&lt;=(HB$65-GZ$63), RANK(HA5, HA$5:HA$62)+COUNTIF(HA$5:HA5,HA5)-1, ""), "")</f>
        <v/>
      </c>
      <c r="HC5" s="135" t="str">
        <f>IF(HB5&lt;&gt;"", GZ5+1, GZ5)</f>
        <v/>
      </c>
      <c r="HD5" s="123"/>
      <c r="HE5" s="123"/>
      <c r="HF5" s="124" t="str">
        <f>IF(HD5&lt;&gt;"", HD5/HE$63, "")</f>
        <v/>
      </c>
      <c r="HG5" s="125" t="str">
        <f>IF(HF5&lt;&gt;"", _xlfn.FLOOR.MATH(HF5), "")</f>
        <v/>
      </c>
      <c r="HH5" s="125" t="str">
        <f>IF(HD5&lt;&gt;"", HD5-_xlfn.NUMBERVALUE(HG5)*HE$63, "")</f>
        <v/>
      </c>
      <c r="HI5" s="125" t="str">
        <f>IF(HD5&lt;&gt;"", IF(RANK(HH5, HH$5:HH$62)+COUNTIF(HH$5:HH5,HH5)-1&lt;=(HI$65-HG$63), RANK(HH5, HH$5:HH$62)+COUNTIF(HH$5:HH5,HH5)-1, ""), "")</f>
        <v/>
      </c>
      <c r="HJ5" s="135" t="str">
        <f>IF(HI5&lt;&gt;"", HG5+1, HG5)</f>
        <v/>
      </c>
      <c r="HK5" s="123"/>
      <c r="HL5" s="123"/>
      <c r="HM5" s="124" t="str">
        <f>IF(HK5&lt;&gt;"", HK5/HL$63, "")</f>
        <v/>
      </c>
      <c r="HN5" s="125" t="str">
        <f>IF(HM5&lt;&gt;"", _xlfn.FLOOR.MATH(HM5), "")</f>
        <v/>
      </c>
      <c r="HO5" s="125" t="str">
        <f>IF(HK5&lt;&gt;"", HK5-_xlfn.NUMBERVALUE(HN5)*HL$63, "")</f>
        <v/>
      </c>
      <c r="HP5" s="125" t="str">
        <f>IF(HK5&lt;&gt;"", IF(RANK(HO5, HO$5:HO$62)+COUNTIF(HO$5:HO5,HO5)-1&lt;=(HP$65-HN$63), RANK(HO5, HO$5:HO$62)+COUNTIF(HO$5:HO5,HO5)-1, ""), "")</f>
        <v/>
      </c>
      <c r="HQ5" s="135" t="str">
        <f>IF(HP5&lt;&gt;"", HN5+1, HN5)</f>
        <v/>
      </c>
      <c r="HR5" s="123"/>
      <c r="HS5" s="123"/>
      <c r="HT5" s="124" t="str">
        <f>IF(HR5&lt;&gt;"", HR5/HS$63, "")</f>
        <v/>
      </c>
      <c r="HU5" s="125" t="str">
        <f>IF(HT5&lt;&gt;"", _xlfn.FLOOR.MATH(HT5), "")</f>
        <v/>
      </c>
      <c r="HV5" s="125" t="str">
        <f>IF(HR5&lt;&gt;"", HR5-_xlfn.NUMBERVALUE(HU5)*HS$63, "")</f>
        <v/>
      </c>
      <c r="HW5" s="125" t="str">
        <f>IF(HR5&lt;&gt;"", IF(RANK(HV5, HV$5:HV$62)+COUNTIF(HV$5:HV5,HV5)-1&lt;=(HW$65-HU$63), RANK(HV5, HV$5:HV$62)+COUNTIF(HV$5:HV5,HV5)-1, ""), "")</f>
        <v/>
      </c>
      <c r="HX5" s="135" t="str">
        <f>IF(HW5&lt;&gt;"", HU5+1, HU5)</f>
        <v/>
      </c>
      <c r="HY5" s="123"/>
      <c r="HZ5" s="123"/>
      <c r="IA5" s="124" t="str">
        <f>IF(HY5&lt;&gt;"", HY5/HZ$63, "")</f>
        <v/>
      </c>
      <c r="IB5" s="125" t="str">
        <f>IF(IA5&lt;&gt;"", _xlfn.FLOOR.MATH(IA5), "")</f>
        <v/>
      </c>
      <c r="IC5" s="125" t="str">
        <f>IF(HY5&lt;&gt;"", HY5-_xlfn.NUMBERVALUE(IB5)*HZ$63, "")</f>
        <v/>
      </c>
      <c r="ID5" s="125" t="str">
        <f>IF(HY5&lt;&gt;"", IF(RANK(IC5, IC$5:IC$62)+COUNTIF(IC$5:IC5,IC5)-1&lt;=(ID$65-IB$63), RANK(IC5, IC$5:IC$62)+COUNTIF(IC$5:IC5,IC5)-1, ""), "")</f>
        <v/>
      </c>
      <c r="IE5" s="135" t="str">
        <f>IF(ID5&lt;&gt;"", IB5+1, IB5)</f>
        <v/>
      </c>
      <c r="IF5" s="123"/>
      <c r="IG5" s="123"/>
      <c r="IH5" s="124" t="str">
        <f>IF(IF5&lt;&gt;"", IF5/IG$63, "")</f>
        <v/>
      </c>
      <c r="II5" s="125" t="str">
        <f>IF(IH5&lt;&gt;"", _xlfn.FLOOR.MATH(IH5), "")</f>
        <v/>
      </c>
      <c r="IJ5" s="125" t="str">
        <f>IF(IF5&lt;&gt;"", IF5-_xlfn.NUMBERVALUE(II5)*IG$63, "")</f>
        <v/>
      </c>
      <c r="IK5" s="125" t="str">
        <f>IF(IF5&lt;&gt;"", IF(RANK(IJ5, IJ$5:IJ$62)+COUNTIF(IJ$5:IJ5,IJ5)-1&lt;=(IK$65-II$63), RANK(IJ5, IJ$5:IJ$62)+COUNTIF(IJ$5:IJ5,IJ5)-1, ""), "")</f>
        <v/>
      </c>
      <c r="IL5" s="135" t="str">
        <f>IF(IK5&lt;&gt;"", II5+1, II5)</f>
        <v/>
      </c>
      <c r="IM5" s="123"/>
      <c r="IN5" s="123"/>
      <c r="IO5" s="124" t="str">
        <f>IF(IM5&lt;&gt;"", IM5/IN$63, "")</f>
        <v/>
      </c>
      <c r="IP5" s="125" t="str">
        <f>IF(IO5&lt;&gt;"", _xlfn.FLOOR.MATH(IO5), "")</f>
        <v/>
      </c>
      <c r="IQ5" s="125" t="str">
        <f>IF(IM5&lt;&gt;"", IM5-_xlfn.NUMBERVALUE(IP5)*IN$63, "")</f>
        <v/>
      </c>
      <c r="IR5" s="125" t="str">
        <f>IF(IM5&lt;&gt;"", IF(RANK(IQ5, IQ$5:IQ$62)+COUNTIF(IQ$5:IQ5,IQ5)-1&lt;=(IR$65-IP$63), RANK(IQ5, IQ$5:IQ$62)+COUNTIF(IQ$5:IQ5,IQ5)-1, ""), "")</f>
        <v/>
      </c>
      <c r="IS5" s="135" t="str">
        <f>IF(IR5&lt;&gt;"", IP5+1, IP5)</f>
        <v/>
      </c>
      <c r="IT5" s="123">
        <v>439</v>
      </c>
      <c r="IU5" s="123"/>
      <c r="IV5" s="124">
        <f>IF(IT5&lt;&gt;"", IT5/IU$63, "")</f>
        <v>9.0303204838112477E-3</v>
      </c>
      <c r="IW5" s="125">
        <f>IF(IV5&lt;&gt;"", _xlfn.FLOOR.MATH(IV5), "")</f>
        <v>0</v>
      </c>
      <c r="IX5" s="125">
        <f>IF(IT5&lt;&gt;"", IT5-_xlfn.NUMBERVALUE(IW5)*IU$63, "")</f>
        <v>439</v>
      </c>
      <c r="IY5" s="125" t="str">
        <f>IF(IT5&lt;&gt;"", IF(RANK(IX5, IX$5:IX$62)+COUNTIF(IX$5:IX5,IX5)-1&lt;=(IY$65-IW$63), RANK(IX5, IX$5:IX$62)+COUNTIF(IX$5:IX5,IX5)-1, ""), "")</f>
        <v/>
      </c>
      <c r="IZ5" s="135">
        <f>IF(IY5&lt;&gt;"", IW5+1, IW5)</f>
        <v>0</v>
      </c>
      <c r="JA5" s="123">
        <v>829</v>
      </c>
      <c r="JB5" s="123"/>
      <c r="JC5" s="124">
        <f>IF(JA5&lt;&gt;"", JA5/JB$63, "")</f>
        <v>1.6863303498779496E-2</v>
      </c>
      <c r="JD5" s="125">
        <f>IF(JC5&lt;&gt;"", _xlfn.FLOOR.MATH(JC5), "")</f>
        <v>0</v>
      </c>
      <c r="JE5" s="125">
        <f>IF(JA5&lt;&gt;"", JA5-_xlfn.NUMBERVALUE(JD5)*JB$63, "")</f>
        <v>829</v>
      </c>
      <c r="JF5" s="125" t="str">
        <f>IF(JA5&lt;&gt;"", IF(RANK(JE5, JE$5:JE$62)+COUNTIF(JE$5:JE5,JE5)-1&lt;=(JF$65-JD$63), RANK(JE5, JE$5:JE$62)+COUNTIF(JE$5:JE5,JE5)-1, ""), "")</f>
        <v/>
      </c>
      <c r="JG5" s="135">
        <f>IF(JF5&lt;&gt;"", JD5+1, JD5)</f>
        <v>0</v>
      </c>
      <c r="JH5" s="123">
        <v>507</v>
      </c>
      <c r="JI5" s="123"/>
      <c r="JJ5" s="124">
        <f>IF(JH5&lt;&gt;"", JH5/JI$63, "")</f>
        <v>1.0566242210782985E-2</v>
      </c>
      <c r="JK5" s="125">
        <f>IF(JJ5&lt;&gt;"", _xlfn.FLOOR.MATH(JJ5), "")</f>
        <v>0</v>
      </c>
      <c r="JL5" s="125">
        <f>IF(JH5&lt;&gt;"", JH5-_xlfn.NUMBERVALUE(JK5)*JI$63, "")</f>
        <v>507</v>
      </c>
      <c r="JM5" s="125" t="str">
        <f>IF(JH5&lt;&gt;"", IF(RANK(JL5, JL$5:JL$62)+COUNTIF(JL$5:JL5,JL5)-1&lt;=(JM$65-JK$63), RANK(JL5, JL$5:JL$62)+COUNTIF(JL$5:JL5,JL5)-1, ""), "")</f>
        <v/>
      </c>
      <c r="JN5" s="135">
        <f>IF(JM5&lt;&gt;"", JK5+1, JK5)</f>
        <v>0</v>
      </c>
      <c r="JO5" s="123">
        <v>1221</v>
      </c>
      <c r="JP5" s="123"/>
      <c r="JQ5" s="124">
        <f>IF(JO5&lt;&gt;"", JO5/JP$63, "")</f>
        <v>2.692214406985205E-2</v>
      </c>
      <c r="JR5" s="125">
        <f>IF(JQ5&lt;&gt;"", _xlfn.FLOOR.MATH(JQ5), "")</f>
        <v>0</v>
      </c>
      <c r="JS5" s="125">
        <f>IF(JO5&lt;&gt;"", JO5-_xlfn.NUMBERVALUE(JR5)*JP$63, "")</f>
        <v>1221</v>
      </c>
      <c r="JT5" s="125" t="str">
        <f>IF(JO5&lt;&gt;"", IF(RANK(JS5, JS$5:JS$62)+COUNTIF(JS$5:JS5,JS5)-1&lt;=(JT$65-JR$63), RANK(JS5, JS$5:JS$62)+COUNTIF(JS$5:JS5,JS5)-1, ""), "")</f>
        <v/>
      </c>
      <c r="JU5" s="135">
        <f>IF(JT5&lt;&gt;"", JR5+1, JR5)</f>
        <v>0</v>
      </c>
      <c r="JV5" s="123">
        <v>1112</v>
      </c>
      <c r="JW5" s="123"/>
      <c r="JX5" s="124">
        <f>IF(JV5&lt;&gt;"", JV5/JW$63, "")</f>
        <v>2.2931617586406005E-2</v>
      </c>
      <c r="JY5" s="125">
        <f>IF(JX5&lt;&gt;"", _xlfn.FLOOR.MATH(JX5), "")</f>
        <v>0</v>
      </c>
      <c r="JZ5" s="125">
        <f>IF(JV5&lt;&gt;"", JV5-_xlfn.NUMBERVALUE(JY5)*JW$63, "")</f>
        <v>1112</v>
      </c>
      <c r="KA5" s="125" t="str">
        <f>IF(JV5&lt;&gt;"", IF(RANK(JZ5, JZ$5:JZ$62)+COUNTIF(JZ$5:JZ5,JZ5)-1&lt;=(KA$65-JY$63), RANK(JZ5, JZ$5:JZ$62)+COUNTIF(JZ$5:JZ5,JZ5)-1, ""), "")</f>
        <v/>
      </c>
      <c r="KB5" s="135">
        <f>IF(KA5&lt;&gt;"", JY5+1, JY5)</f>
        <v>0</v>
      </c>
      <c r="KC5" s="132" t="str">
        <f>IF(_xlfn.NUMBERVALUE(H5)+_xlfn.NUMBERVALUE(O5)+_xlfn.NUMBERVALUE(V5)+_xlfn.NUMBERVALUE(AC5)+_xlfn.NUMBERVALUE(AJ5)+_xlfn.NUMBERVALUE(AQ5)+_xlfn.NUMBERVALUE(AX5)+_xlfn.NUMBERVALUE(BE5)+_xlfn.NUMBERVALUE(BL5)+_xlfn.NUMBERVALUE(BS5)+_xlfn.NUMBERVALUE(BZ5)+_xlfn.NUMBERVALUE(CG5)+_xlfn.NUMBERVALUE(CN5)+_xlfn.NUMBERVALUE(CU5)+_xlfn.NUMBERVALUE(DB5)+_xlfn.NUMBERVALUE(DI5)+_xlfn.NUMBERVALUE(DP5)+_xlfn.NUMBERVALUE(DW5)+_xlfn.NUMBERVALUE(ED5)+_xlfn.NUMBERVALUE(EK5)+_xlfn.NUMBERVALUE(ER5)+_xlfn.NUMBERVALUE(EY5)+_xlfn.NUMBERVALUE(FF5)+_xlfn.NUMBERVALUE(FM5)+_xlfn.NUMBERVALUE(FT5)+_xlfn.NUMBERVALUE(GA5)+_xlfn.NUMBERVALUE(GH5)+_xlfn.NUMBERVALUE(GO5)+_xlfn.NUMBERVALUE(GV5)+_xlfn.NUMBERVALUE(HC5)+_xlfn.NUMBERVALUE(HJ5)+_xlfn.NUMBERVALUE(HQ5)+_xlfn.NUMBERVALUE(HX5)+_xlfn.NUMBERVALUE(IE5)+_xlfn.NUMBERVALUE(IL5)+_xlfn.NUMBERVALUE(IS5)+_xlfn.NUMBERVALUE(IZ5)+_xlfn.NUMBERVALUE(JG5)+_xlfn.NUMBERVALUE(JN5)+_xlfn.NUMBERVALUE(JU5)+_xlfn.NUMBERVALUE(KB5)&lt;&gt;0, _xlfn.NUMBERVALUE(H5)+_xlfn.NUMBERVALUE(O5)+_xlfn.NUMBERVALUE(V5)+_xlfn.NUMBERVALUE(AC5)+_xlfn.NUMBERVALUE(AJ5)+_xlfn.NUMBERVALUE(AQ5)+_xlfn.NUMBERVALUE(AX5)+_xlfn.NUMBERVALUE(BE5)+_xlfn.NUMBERVALUE(BL5)+_xlfn.NUMBERVALUE(BS5)+_xlfn.NUMBERVALUE(BZ5)+_xlfn.NUMBERVALUE(CG5)+_xlfn.NUMBERVALUE(CN5)+_xlfn.NUMBERVALUE(CU5)+_xlfn.NUMBERVALUE(DB5)+_xlfn.NUMBERVALUE(DI5)+_xlfn.NUMBERVALUE(DP5)+_xlfn.NUMBERVALUE(DW5)+_xlfn.NUMBERVALUE(ED5)+_xlfn.NUMBERVALUE(EK5)+_xlfn.NUMBERVALUE(ER5)+_xlfn.NUMBERVALUE(EY5)+_xlfn.NUMBERVALUE(FF5)+_xlfn.NUMBERVALUE(FM5)+_xlfn.NUMBERVALUE(FT5)+_xlfn.NUMBERVALUE(GA5)+_xlfn.NUMBERVALUE(GH5)+_xlfn.NUMBERVALUE(GO5)+_xlfn.NUMBERVALUE(GV5)+_xlfn.NUMBERVALUE(HC5)+_xlfn.NUMBERVALUE(HJ5)+_xlfn.NUMBERVALUE(HQ5)+_xlfn.NUMBERVALUE(HX5)+_xlfn.NUMBERVALUE(IE5)+_xlfn.NUMBERVALUE(IL5)+_xlfn.NUMBERVALUE(IS5)+_xlfn.NUMBERVALUE(IZ5)+_xlfn.NUMBERVALUE(JG5)+_xlfn.NUMBERVALUE(JN5)+_xlfn.NUMBERVALUE(JU5)+_xlfn.NUMBERVALUE(KB5), "")</f>
        <v/>
      </c>
      <c r="KD5" s="36">
        <f>_xlfn.NUMBERVALUE(B5)+_xlfn.NUMBERVALUE(I5)+_xlfn.NUMBERVALUE(P5)+_xlfn.NUMBERVALUE(W5)+_xlfn.NUMBERVALUE(AD5)+_xlfn.NUMBERVALUE(AK5)+_xlfn.NUMBERVALUE(AR5)+_xlfn.NUMBERVALUE(AY5)+_xlfn.NUMBERVALUE(BF5)+_xlfn.NUMBERVALUE(BM5)+_xlfn.NUMBERVALUE(BT5)+_xlfn.NUMBERVALUE(CA5)+_xlfn.NUMBERVALUE(CH5)+_xlfn.NUMBERVALUE(CO5)+_xlfn.NUMBERVALUE(CV5)+_xlfn.NUMBERVALUE(DC5)+_xlfn.NUMBERVALUE(DJ5)+_xlfn.NUMBERVALUE(DQ5)+_xlfn.NUMBERVALUE(DX5)+_xlfn.NUMBERVALUE(EE5)+_xlfn.NUMBERVALUE(EL5)+_xlfn.NUMBERVALUE(ES5)+_xlfn.NUMBERVALUE(EZ5)+_xlfn.NUMBERVALUE(FG5)+_xlfn.NUMBERVALUE(FN5)+_xlfn.NUMBERVALUE(FU5)+_xlfn.NUMBERVALUE(GB5)+_xlfn.NUMBERVALUE(GI5)+_xlfn.NUMBERVALUE(GP5)+_xlfn.NUMBERVALUE(GW5)+_xlfn.NUMBERVALUE(HD5)+_xlfn.NUMBERVALUE(HK5)+_xlfn.NUMBERVALUE(HR5)+_xlfn.NUMBERVALUE(HY5)+_xlfn.NUMBERVALUE(IF5)+_xlfn.NUMBERVALUE(IM5)+_xlfn.NUMBERVALUE(IT5)+_xlfn.NUMBERVALUE(JA5)+_xlfn.NUMBERVALUE(JH5)+_xlfn.NUMBERVALUE(JO5)+_xlfn.NUMBERVALUE(JV5)</f>
        <v>16967</v>
      </c>
      <c r="KE5" s="36">
        <v>27217</v>
      </c>
      <c r="KF5" s="36">
        <f>KD5+KE5</f>
        <v>44184</v>
      </c>
      <c r="KG5" s="35"/>
      <c r="KH5" s="67" t="str">
        <f t="shared" ref="KH5:KH36" si="2">IF(KF5&gt;=$KG$63,KF5, "")</f>
        <v/>
      </c>
      <c r="KI5" s="67" t="str">
        <f t="shared" ref="KI5:KI36" si="3">IF(KC5&lt;&gt;0, KC5, "")</f>
        <v/>
      </c>
      <c r="KJ5" s="67" t="str">
        <f>IF(AND(KH5="", KI5&lt;&gt;""), KI5, "")</f>
        <v/>
      </c>
      <c r="KK5" s="67"/>
      <c r="KL5" s="66" t="str">
        <f>IF(KH5&lt;&gt;"",KH5/$KK$63, "")</f>
        <v/>
      </c>
      <c r="KM5" s="67" t="str">
        <f>IF(KL5&lt;&gt;"", _xlfn.FLOOR.MATH(KL5), "")</f>
        <v/>
      </c>
      <c r="KN5" s="67" t="str">
        <f>IF(KH5&lt;&gt;"", KH5-KM5*KK$63, "")</f>
        <v/>
      </c>
      <c r="KO5" s="67" t="str">
        <f>IF(KN5&lt;&gt;"", IF(RANK(KN5, $KN$5:$KN$62)+COUNTIF(KN$5:KN5,KN5)-1&lt;=(400-$KJ$63-$KM$63), RANK(KN5, $KN$5:$KN$62)+COUNTIF(KN$5:KN5,KN5)-1, ""), "")</f>
        <v/>
      </c>
      <c r="KP5" s="76" t="str">
        <f>IF(IF(KO5&lt;&gt;"", _xlfn.NUMBERVALUE(KM5)+_xlfn.NUMBERVALUE(KJ5)+1, _xlfn.NUMBERVALUE(KM5)+_xlfn.NUMBERVALUE(KJ5))&lt;&gt;0, IF(KO5&lt;&gt;"", _xlfn.NUMBERVALUE(KM5)+_xlfn.NUMBERVALUE(KJ5)+1, _xlfn.NUMBERVALUE(KM5)+_xlfn.NUMBERVALUE(KJ5)), "")</f>
        <v/>
      </c>
      <c r="KQ5" s="85" t="str">
        <f t="shared" ref="KQ5:KQ36" si="4">IF(_xlfn.NUMBERVALUE(KP5)-_xlfn.NUMBERVALUE(KI5)&lt;&gt;0, _xlfn.NUMBERVALUE(KP5)-_xlfn.NUMBERVALUE(KI5), "")</f>
        <v/>
      </c>
      <c r="KS5" s="126">
        <f t="shared" ref="KS5:KS36" si="5">KF5/$KF$63</f>
        <v>1.3842332499443286E-3</v>
      </c>
      <c r="KT5" s="45">
        <f t="shared" ref="KT5:KT36" si="6">_xlfn.NUMBERVALUE(KP5)/$KP$63</f>
        <v>0</v>
      </c>
      <c r="KU5" s="127">
        <f>KT5-KS5</f>
        <v>-1.3842332499443286E-3</v>
      </c>
      <c r="KW5" s="80" t="str">
        <f t="shared" ref="KW5:KW36" si="7">IF(_xlfn.NUMBERVALUE(KP5)&lt;&gt;0,KF5, "")</f>
        <v/>
      </c>
      <c r="KX5" s="45" t="str">
        <f>IF(KW5&lt;&gt;"", KW5/$KW$63, "")</f>
        <v/>
      </c>
      <c r="KY5" s="45" t="str">
        <f t="shared" ref="KY5:KY36" si="8">IF(_xlfn.NUMBERVALUE(KP5)&lt;&gt;0, KP5/$KP$63, "")</f>
        <v/>
      </c>
      <c r="KZ5" s="127" t="str">
        <f>IF(KX5&lt;&gt;"", KY5-KX5, "")</f>
        <v/>
      </c>
    </row>
    <row r="6" spans="1:312" ht="15" customHeight="1" x14ac:dyDescent="0.2">
      <c r="A6" s="128" t="s">
        <v>172</v>
      </c>
      <c r="B6" s="123"/>
      <c r="C6" s="123"/>
      <c r="D6" s="124" t="str">
        <f t="shared" si="0"/>
        <v/>
      </c>
      <c r="E6" s="125" t="str">
        <f t="shared" ref="E6:E62" si="9">IF(D6&lt;&gt;"", _xlfn.FLOOR.MATH(D6), "")</f>
        <v/>
      </c>
      <c r="F6" s="125" t="str">
        <f t="shared" si="1"/>
        <v/>
      </c>
      <c r="G6" s="125" t="str">
        <f>IF(B6&lt;&gt;"", IF(RANK(F6, F$5:F$62)+COUNTIF(F$5:F6,F6)-1&lt;=(G$65-E$63), RANK(F6, F$5:F$62)+COUNTIF(F$5:F6,F6)-1, ""), "")</f>
        <v/>
      </c>
      <c r="H6" s="135" t="str">
        <f t="shared" ref="H6:H62" si="10">IF(G6&lt;&gt;"", IF(E6&lt;&gt;"", E6, 0)+1, E6)</f>
        <v/>
      </c>
      <c r="I6" s="123"/>
      <c r="J6" s="123"/>
      <c r="K6" s="124" t="str">
        <f t="shared" ref="K6:K62" si="11">IF(I6&lt;&gt;"", I6/J$63, "")</f>
        <v/>
      </c>
      <c r="L6" s="125" t="str">
        <f t="shared" ref="L6:L62" si="12">IF(K6&lt;&gt;"", _xlfn.FLOOR.MATH(K6), "")</f>
        <v/>
      </c>
      <c r="M6" s="125" t="str">
        <f t="shared" ref="M6:M62" si="13">IF(I6&lt;&gt;"", I6-_xlfn.NUMBERVALUE(L6)*J$63, "")</f>
        <v/>
      </c>
      <c r="N6" s="125" t="str">
        <f>IF(I6&lt;&gt;"", IF(RANK(M6, M$5:M$62)+COUNTIF(M$5:M6,M6)-1&lt;=(N$65-L$63), RANK(M6, M$5:M$62)+COUNTIF(M$5:M6,M6)-1, ""), "")</f>
        <v/>
      </c>
      <c r="O6" s="135" t="str">
        <f t="shared" ref="O6:O62" si="14">IF(N6&lt;&gt;"", IF(L6&lt;&gt;"", L6, 0)+1, L6)</f>
        <v/>
      </c>
      <c r="P6" s="123"/>
      <c r="Q6" s="123"/>
      <c r="R6" s="124" t="str">
        <f t="shared" ref="R6:R62" si="15">IF(P6&lt;&gt;"", P6/Q$63, "")</f>
        <v/>
      </c>
      <c r="S6" s="125" t="str">
        <f t="shared" ref="S6:S62" si="16">IF(R6&lt;&gt;"", _xlfn.FLOOR.MATH(R6), "")</f>
        <v/>
      </c>
      <c r="T6" s="125" t="str">
        <f t="shared" ref="T6:T62" si="17">IF(P6&lt;&gt;"", P6-_xlfn.NUMBERVALUE(S6)*Q$63, "")</f>
        <v/>
      </c>
      <c r="U6" s="125" t="str">
        <f>IF(P6&lt;&gt;"", IF(RANK(T6, T$5:T$62)+COUNTIF(T$5:T6,T6)-1&lt;=(U$65-S$63), RANK(T6, T$5:T$62)+COUNTIF(T$5:T6,T6)-1, ""), "")</f>
        <v/>
      </c>
      <c r="V6" s="135" t="str">
        <f t="shared" ref="V6:V62" si="18">IF(U6&lt;&gt;"", IF(S6&lt;&gt;"", S6, 0)+1, S6)</f>
        <v/>
      </c>
      <c r="W6" s="123"/>
      <c r="X6" s="123"/>
      <c r="Y6" s="124" t="str">
        <f t="shared" ref="Y6:Y62" si="19">IF(W6&lt;&gt;"", W6/X$63, "")</f>
        <v/>
      </c>
      <c r="Z6" s="125" t="str">
        <f t="shared" ref="Z6:Z62" si="20">IF(Y6&lt;&gt;"", _xlfn.FLOOR.MATH(Y6), "")</f>
        <v/>
      </c>
      <c r="AA6" s="125" t="str">
        <f t="shared" ref="AA6:AA62" si="21">IF(W6&lt;&gt;"", W6-_xlfn.NUMBERVALUE(Z6)*X$63, "")</f>
        <v/>
      </c>
      <c r="AB6" s="125" t="str">
        <f>IF(W6&lt;&gt;"", IF(RANK(AA6, AA$5:AA$62)+COUNTIF(AA$5:AA6,AA6)-1&lt;=(AB$65-Z$63), RANK(AA6, AA$5:AA$62)+COUNTIF(AA$5:AA6,AA6)-1, ""), "")</f>
        <v/>
      </c>
      <c r="AC6" s="135" t="str">
        <f t="shared" ref="AC6:AC62" si="22">IF(AB6&lt;&gt;"", IF(Z6&lt;&gt;"", Z6, 0)+1, Z6)</f>
        <v/>
      </c>
      <c r="AD6" s="123"/>
      <c r="AE6" s="123"/>
      <c r="AF6" s="124" t="str">
        <f t="shared" ref="AF6:AF62" si="23">IF(AD6&lt;&gt;"", AD6/AE$63, "")</f>
        <v/>
      </c>
      <c r="AG6" s="125" t="str">
        <f t="shared" ref="AG6:AG62" si="24">IF(AF6&lt;&gt;"", _xlfn.FLOOR.MATH(AF6), "")</f>
        <v/>
      </c>
      <c r="AH6" s="125" t="str">
        <f t="shared" ref="AH6:AH62" si="25">IF(AD6&lt;&gt;"", AD6-_xlfn.NUMBERVALUE(AG6)*AE$63, "")</f>
        <v/>
      </c>
      <c r="AI6" s="125" t="str">
        <f>IF(AD6&lt;&gt;"", IF(RANK(AH6, AH$5:AH$62)+COUNTIF(AH$5:AH6,AH6)-1&lt;=(AI$65-AG$63), RANK(AH6, AH$5:AH$62)+COUNTIF(AH$5:AH6,AH6)-1, ""), "")</f>
        <v/>
      </c>
      <c r="AJ6" s="135" t="str">
        <f t="shared" ref="AJ6:AJ62" si="26">IF(AI6&lt;&gt;"", IF(AG6&lt;&gt;"", AG6, 0)+1, AG6)</f>
        <v/>
      </c>
      <c r="AK6" s="123">
        <v>163</v>
      </c>
      <c r="AL6" s="123"/>
      <c r="AM6" s="124">
        <f t="shared" ref="AM6:AM62" si="27">IF(AK6&lt;&gt;"", AK6/AL$63, "")</f>
        <v>3.3039424343772172E-3</v>
      </c>
      <c r="AN6" s="125">
        <f t="shared" ref="AN6:AN62" si="28">IF(AM6&lt;&gt;"", _xlfn.FLOOR.MATH(AM6), "")</f>
        <v>0</v>
      </c>
      <c r="AO6" s="125">
        <f t="shared" ref="AO6:AO62" si="29">IF(AK6&lt;&gt;"", AK6-_xlfn.NUMBERVALUE(AN6)*AL$63, "")</f>
        <v>163</v>
      </c>
      <c r="AP6" s="125" t="str">
        <f>IF(AK6&lt;&gt;"", IF(RANK(AO6, AO$5:AO$62)+COUNTIF(AO$5:AO6,AO6)-1&lt;=(AP$65-AN$63), RANK(AO6, AO$5:AO$62)+COUNTIF(AO$5:AO6,AO6)-1, ""), "")</f>
        <v/>
      </c>
      <c r="AQ6" s="135">
        <f t="shared" ref="AQ6:AQ62" si="30">IF(AP6&lt;&gt;"", IF(AN6&lt;&gt;"", AN6, 0)+1, AN6)</f>
        <v>0</v>
      </c>
      <c r="AR6" s="123">
        <v>256</v>
      </c>
      <c r="AS6" s="123"/>
      <c r="AT6" s="124">
        <f t="shared" ref="AT6:AT62" si="31">IF(AR6&lt;&gt;"", AR6/AS$63, "")</f>
        <v>6.0428665848361813E-3</v>
      </c>
      <c r="AU6" s="125">
        <f t="shared" ref="AU6:AU62" si="32">IF(AT6&lt;&gt;"", _xlfn.FLOOR.MATH(AT6), "")</f>
        <v>0</v>
      </c>
      <c r="AV6" s="125">
        <f t="shared" ref="AV6:AV62" si="33">IF(AR6&lt;&gt;"", AR6-_xlfn.NUMBERVALUE(AU6)*AS$63, "")</f>
        <v>256</v>
      </c>
      <c r="AW6" s="125" t="str">
        <f>IF(AR6&lt;&gt;"", IF(RANK(AV6, AV$5:AV$62)+COUNTIF(AV$5:AV6,AV6)-1&lt;=(AW$65-AU$63), RANK(AV6, AV$5:AV$62)+COUNTIF(AV$5:AV6,AV6)-1, ""), "")</f>
        <v/>
      </c>
      <c r="AX6" s="135">
        <f t="shared" ref="AX6:AX62" si="34">IF(AW6&lt;&gt;"", IF(AU6&lt;&gt;"", AU6, 0)+1, AU6)</f>
        <v>0</v>
      </c>
      <c r="AY6" s="123"/>
      <c r="AZ6" s="123"/>
      <c r="BA6" s="124" t="str">
        <f t="shared" ref="BA6:BA62" si="35">IF(AY6&lt;&gt;"", AY6/AZ$63, "")</f>
        <v/>
      </c>
      <c r="BB6" s="125" t="str">
        <f t="shared" ref="BB6:BB62" si="36">IF(BA6&lt;&gt;"", _xlfn.FLOOR.MATH(BA6), "")</f>
        <v/>
      </c>
      <c r="BC6" s="125" t="str">
        <f t="shared" ref="BC6:BC62" si="37">IF(AY6&lt;&gt;"", AY6-_xlfn.NUMBERVALUE(BB6)*AZ$63, "")</f>
        <v/>
      </c>
      <c r="BD6" s="125" t="str">
        <f>IF(AY6&lt;&gt;"", IF(RANK(BC6, BC$5:BC$62)+COUNTIF(BC$5:BC6,BC6)-1&lt;=(BD$65-BB$63), RANK(BC6, BC$5:BC$62)+COUNTIF(BC$5:BC6,BC6)-1, ""), "")</f>
        <v/>
      </c>
      <c r="BE6" s="135" t="str">
        <f t="shared" ref="BE6:BE62" si="38">IF(BD6&lt;&gt;"", IF(BB6&lt;&gt;"", BB6, 0)+1, BB6)</f>
        <v/>
      </c>
      <c r="BF6" s="123"/>
      <c r="BG6" s="123"/>
      <c r="BH6" s="124" t="str">
        <f t="shared" ref="BH6:BH62" si="39">IF(BF6&lt;&gt;"", BF6/BG$63, "")</f>
        <v/>
      </c>
      <c r="BI6" s="125" t="str">
        <f t="shared" ref="BI6:BI62" si="40">IF(BH6&lt;&gt;"", _xlfn.FLOOR.MATH(BH6), "")</f>
        <v/>
      </c>
      <c r="BJ6" s="125" t="str">
        <f t="shared" ref="BJ6:BJ62" si="41">IF(BF6&lt;&gt;"", BF6-_xlfn.NUMBERVALUE(BI6)*BG$63, "")</f>
        <v/>
      </c>
      <c r="BK6" s="125" t="str">
        <f>IF(BF6&lt;&gt;"", IF(RANK(BJ6, BJ$5:BJ$62)+COUNTIF(BJ$5:BJ6,BJ6)-1&lt;=(BK$65-BI$63), RANK(BJ6, BJ$5:BJ$62)+COUNTIF(BJ$5:BJ6,BJ6)-1, ""), "")</f>
        <v/>
      </c>
      <c r="BL6" s="135" t="str">
        <f t="shared" ref="BL6:BL62" si="42">IF(BK6&lt;&gt;"", IF(BI6&lt;&gt;"", BI6, 0)+1, BI6)</f>
        <v/>
      </c>
      <c r="BM6" s="123"/>
      <c r="BN6" s="123"/>
      <c r="BO6" s="124" t="str">
        <f t="shared" ref="BO6:BO62" si="43">IF(BM6&lt;&gt;"", BM6/BN$63, "")</f>
        <v/>
      </c>
      <c r="BP6" s="125" t="str">
        <f t="shared" ref="BP6:BP62" si="44">IF(BO6&lt;&gt;"", _xlfn.FLOOR.MATH(BO6), "")</f>
        <v/>
      </c>
      <c r="BQ6" s="125" t="str">
        <f t="shared" ref="BQ6:BQ62" si="45">IF(BM6&lt;&gt;"", BM6-_xlfn.NUMBERVALUE(BP6)*BN$63, "")</f>
        <v/>
      </c>
      <c r="BR6" s="125" t="str">
        <f>IF(BM6&lt;&gt;"", IF(RANK(BQ6, BQ$5:BQ$62)+COUNTIF(BQ$5:BQ6,BQ6)-1&lt;=(BR$65-BP$63), RANK(BQ6, BQ$5:BQ$62)+COUNTIF(BQ$5:BQ6,BQ6)-1, ""), "")</f>
        <v/>
      </c>
      <c r="BS6" s="135" t="str">
        <f t="shared" ref="BS6:BS62" si="46">IF(BR6&lt;&gt;"", IF(BP6&lt;&gt;"", BP6, 0)+1, BP6)</f>
        <v/>
      </c>
      <c r="BT6" s="123"/>
      <c r="BU6" s="123"/>
      <c r="BV6" s="124" t="str">
        <f t="shared" ref="BV6:BV62" si="47">IF(BT6&lt;&gt;"", BT6/BU$63, "")</f>
        <v/>
      </c>
      <c r="BW6" s="125" t="str">
        <f t="shared" ref="BW6:BW62" si="48">IF(BV6&lt;&gt;"", _xlfn.FLOOR.MATH(BV6), "")</f>
        <v/>
      </c>
      <c r="BX6" s="125" t="str">
        <f t="shared" ref="BX6:BX62" si="49">IF(BT6&lt;&gt;"", BT6-_xlfn.NUMBERVALUE(BW6)*BU$63, "")</f>
        <v/>
      </c>
      <c r="BY6" s="125" t="str">
        <f>IF(BT6&lt;&gt;"", IF(RANK(BX6, BX$5:BX$62)+COUNTIF(BX$5:BX6,BX6)-1&lt;=(BY$65-BW$63), RANK(BX6, BX$5:BX$62)+COUNTIF(BX$5:BX6,BX6)-1, ""), "")</f>
        <v/>
      </c>
      <c r="BZ6" s="135" t="str">
        <f t="shared" ref="BZ6:BZ62" si="50">IF(BY6&lt;&gt;"", IF(BW6&lt;&gt;"", BW6, 0)+1, BW6)</f>
        <v/>
      </c>
      <c r="CA6" s="123"/>
      <c r="CB6" s="123"/>
      <c r="CC6" s="124" t="str">
        <f t="shared" ref="CC6:CC62" si="51">IF(CA6&lt;&gt;"", CA6/CB$63, "")</f>
        <v/>
      </c>
      <c r="CD6" s="125" t="str">
        <f t="shared" ref="CD6:CD62" si="52">IF(CC6&lt;&gt;"", _xlfn.FLOOR.MATH(CC6), "")</f>
        <v/>
      </c>
      <c r="CE6" s="125" t="str">
        <f t="shared" ref="CE6:CE62" si="53">IF(CA6&lt;&gt;"", CA6-_xlfn.NUMBERVALUE(CD6)*CB$63, "")</f>
        <v/>
      </c>
      <c r="CF6" s="125" t="str">
        <f>IF(CA6&lt;&gt;"", IF(RANK(CE6, CE$5:CE$62)+COUNTIF(CE$5:CE6,CE6)-1&lt;=(CF$65-CD$63), RANK(CE6, CE$5:CE$62)+COUNTIF(CE$5:CE6,CE6)-1, ""), "")</f>
        <v/>
      </c>
      <c r="CG6" s="135" t="str">
        <f t="shared" ref="CG6:CG62" si="54">IF(CF6&lt;&gt;"", IF(CD6&lt;&gt;"", CD6, 0)+1, CD6)</f>
        <v/>
      </c>
      <c r="CH6" s="123"/>
      <c r="CI6" s="123"/>
      <c r="CJ6" s="124" t="str">
        <f t="shared" ref="CJ6:CJ62" si="55">IF(CH6&lt;&gt;"", CH6/CI$63, "")</f>
        <v/>
      </c>
      <c r="CK6" s="125" t="str">
        <f t="shared" ref="CK6:CK62" si="56">IF(CJ6&lt;&gt;"", _xlfn.FLOOR.MATH(CJ6), "")</f>
        <v/>
      </c>
      <c r="CL6" s="125" t="str">
        <f t="shared" ref="CL6:CL62" si="57">IF(CH6&lt;&gt;"", CH6-_xlfn.NUMBERVALUE(CK6)*CI$63, "")</f>
        <v/>
      </c>
      <c r="CM6" s="125" t="str">
        <f>IF(CH6&lt;&gt;"", IF(RANK(CL6, CL$5:CL$62)+COUNTIF(CL$5:CL6,CL6)-1&lt;=(CM$65-CK$63), RANK(CL6, CL$5:CL$62)+COUNTIF(CL$5:CL6,CL6)-1, ""), "")</f>
        <v/>
      </c>
      <c r="CN6" s="135" t="str">
        <f t="shared" ref="CN6:CN62" si="58">IF(CM6&lt;&gt;"", IF(CK6&lt;&gt;"", CK6, 0)+1, CK6)</f>
        <v/>
      </c>
      <c r="CO6" s="123"/>
      <c r="CP6" s="123"/>
      <c r="CQ6" s="124" t="str">
        <f t="shared" ref="CQ6:CQ62" si="59">IF(CO6&lt;&gt;"", CO6/CP$63, "")</f>
        <v/>
      </c>
      <c r="CR6" s="125" t="str">
        <f t="shared" ref="CR6:CR62" si="60">IF(CQ6&lt;&gt;"", _xlfn.FLOOR.MATH(CQ6), "")</f>
        <v/>
      </c>
      <c r="CS6" s="125" t="str">
        <f t="shared" ref="CS6:CS62" si="61">IF(CO6&lt;&gt;"", CO6-_xlfn.NUMBERVALUE(CR6)*CP$63, "")</f>
        <v/>
      </c>
      <c r="CT6" s="125" t="str">
        <f>IF(CO6&lt;&gt;"", IF(RANK(CS6, CS$5:CS$62)+COUNTIF(CS$5:CS6,CS6)-1&lt;=(CT$65-CR$63), RANK(CS6, CS$5:CS$62)+COUNTIF(CS$5:CS6,CS6)-1, ""), "")</f>
        <v/>
      </c>
      <c r="CU6" s="135" t="str">
        <f t="shared" ref="CU6:CU62" si="62">IF(CT6&lt;&gt;"", IF(CR6&lt;&gt;"", CR6, 0)+1, CR6)</f>
        <v/>
      </c>
      <c r="CV6" s="123"/>
      <c r="CW6" s="123"/>
      <c r="CX6" s="124" t="str">
        <f t="shared" ref="CX6:CX62" si="63">IF(CV6&lt;&gt;"", CV6/CW$63, "")</f>
        <v/>
      </c>
      <c r="CY6" s="125" t="str">
        <f t="shared" ref="CY6:CY62" si="64">IF(CX6&lt;&gt;"", _xlfn.FLOOR.MATH(CX6), "")</f>
        <v/>
      </c>
      <c r="CZ6" s="125" t="str">
        <f t="shared" ref="CZ6:CZ62" si="65">IF(CV6&lt;&gt;"", CV6-_xlfn.NUMBERVALUE(CY6)*CW$63, "")</f>
        <v/>
      </c>
      <c r="DA6" s="125" t="str">
        <f>IF(CV6&lt;&gt;"", IF(RANK(CZ6, CZ$5:CZ$62)+COUNTIF(CZ$5:CZ6,CZ6)-1&lt;=(DA$65-CY$63), RANK(CZ6, CZ$5:CZ$62)+COUNTIF(CZ$5:CZ6,CZ6)-1, ""), "")</f>
        <v/>
      </c>
      <c r="DB6" s="135" t="str">
        <f t="shared" ref="DB6:DB62" si="66">IF(DA6&lt;&gt;"", IF(CY6&lt;&gt;"", CY6, 0)+1, CY6)</f>
        <v/>
      </c>
      <c r="DC6" s="123">
        <v>228</v>
      </c>
      <c r="DD6" s="123"/>
      <c r="DE6" s="124">
        <f t="shared" ref="DE6:DE62" si="67">IF(DC6&lt;&gt;"", DC6/DD$63, "")</f>
        <v>4.419118502151413E-3</v>
      </c>
      <c r="DF6" s="125">
        <f t="shared" ref="DF6:DF62" si="68">IF(DE6&lt;&gt;"", _xlfn.FLOOR.MATH(DE6), "")</f>
        <v>0</v>
      </c>
      <c r="DG6" s="125">
        <f t="shared" ref="DG6:DG62" si="69">IF(DC6&lt;&gt;"", DC6-_xlfn.NUMBERVALUE(DF6)*DD$63, "")</f>
        <v>228</v>
      </c>
      <c r="DH6" s="125" t="str">
        <f>IF(DC6&lt;&gt;"", IF(RANK(DG6, DG$5:DG$62)+COUNTIF(DG$5:DG6,DG6)-1&lt;=(DH$65-DF$63), RANK(DG6, DG$5:DG$62)+COUNTIF(DG$5:DG6,DG6)-1, ""), "")</f>
        <v/>
      </c>
      <c r="DI6" s="135">
        <f t="shared" ref="DI6:DI62" si="70">IF(DH6&lt;&gt;"", IF(DF6&lt;&gt;"", DF6, 0)+1, DF6)</f>
        <v>0</v>
      </c>
      <c r="DJ6" s="123">
        <v>218</v>
      </c>
      <c r="DK6" s="123"/>
      <c r="DL6" s="124">
        <f t="shared" ref="DL6:DL62" si="71">IF(DJ6&lt;&gt;"", DJ6/DK$63, "")</f>
        <v>4.5144857006771729E-3</v>
      </c>
      <c r="DM6" s="125">
        <f t="shared" ref="DM6:DM62" si="72">IF(DL6&lt;&gt;"", _xlfn.FLOOR.MATH(DL6), "")</f>
        <v>0</v>
      </c>
      <c r="DN6" s="125">
        <f t="shared" ref="DN6:DN62" si="73">IF(DJ6&lt;&gt;"", DJ6-_xlfn.NUMBERVALUE(DM6)*DK$63, "")</f>
        <v>218</v>
      </c>
      <c r="DO6" s="125" t="str">
        <f>IF(DJ6&lt;&gt;"", IF(RANK(DN6, DN$5:DN$62)+COUNTIF(DN$5:DN6,DN6)-1&lt;=(DO$65-DM$63), RANK(DN6, DN$5:DN$62)+COUNTIF(DN$5:DN6,DN6)-1, ""), "")</f>
        <v/>
      </c>
      <c r="DP6" s="135">
        <f t="shared" ref="DP6:DP62" si="74">IF(DO6&lt;&gt;"", IF(DM6&lt;&gt;"", DM6, 0)+1, DM6)</f>
        <v>0</v>
      </c>
      <c r="DQ6" s="123">
        <v>138</v>
      </c>
      <c r="DR6" s="123"/>
      <c r="DS6" s="124">
        <f t="shared" ref="DS6:DS62" si="75">IF(DQ6&lt;&gt;"", DQ6/DR$63, "")</f>
        <v>2.8279268017787251E-3</v>
      </c>
      <c r="DT6" s="125">
        <f t="shared" ref="DT6:DT62" si="76">IF(DS6&lt;&gt;"", _xlfn.FLOOR.MATH(DS6), "")</f>
        <v>0</v>
      </c>
      <c r="DU6" s="125">
        <f t="shared" ref="DU6:DU62" si="77">IF(DQ6&lt;&gt;"", DQ6-_xlfn.NUMBERVALUE(DT6)*DR$63, "")</f>
        <v>138</v>
      </c>
      <c r="DV6" s="125" t="str">
        <f>IF(DQ6&lt;&gt;"", IF(RANK(DU6, DU$5:DU$62)+COUNTIF(DU$5:DU6,DU6)-1&lt;=(DV$65-DT$63), RANK(DU6, DU$5:DU$62)+COUNTIF(DU$5:DU6,DU6)-1, ""), "")</f>
        <v/>
      </c>
      <c r="DW6" s="135">
        <f t="shared" ref="DW6:DW62" si="78">IF(DV6&lt;&gt;"", IF(DT6&lt;&gt;"", DT6, 0)+1, DT6)</f>
        <v>0</v>
      </c>
      <c r="DX6" s="123">
        <v>155</v>
      </c>
      <c r="DY6" s="123"/>
      <c r="DZ6" s="124">
        <f t="shared" ref="DZ6:DZ62" si="79">IF(DX6&lt;&gt;"", DX6/DY$63, "")</f>
        <v>3.386571697000153E-3</v>
      </c>
      <c r="EA6" s="125">
        <f t="shared" ref="EA6:EA62" si="80">IF(DZ6&lt;&gt;"", _xlfn.FLOOR.MATH(DZ6), "")</f>
        <v>0</v>
      </c>
      <c r="EB6" s="125">
        <f t="shared" ref="EB6:EB62" si="81">IF(DX6&lt;&gt;"", DX6-_xlfn.NUMBERVALUE(EA6)*DY$63, "")</f>
        <v>155</v>
      </c>
      <c r="EC6" s="125" t="str">
        <f>IF(DX6&lt;&gt;"", IF(RANK(EB6, EB$5:EB$62)+COUNTIF(EB$5:EB6,EB6)-1&lt;=(EC$65-EA$63), RANK(EB6, EB$5:EB$62)+COUNTIF(EB$5:EB6,EB6)-1, ""), "")</f>
        <v/>
      </c>
      <c r="ED6" s="135">
        <f t="shared" ref="ED6:ED62" si="82">IF(EC6&lt;&gt;"", IF(EA6&lt;&gt;"", EA6, 0)+1, EA6)</f>
        <v>0</v>
      </c>
      <c r="EE6" s="123">
        <v>118</v>
      </c>
      <c r="EF6" s="123"/>
      <c r="EG6" s="124">
        <f t="shared" ref="EG6:EG62" si="83">IF(EE6&lt;&gt;"", EE6/EF$63, "")</f>
        <v>2.2618796603346815E-3</v>
      </c>
      <c r="EH6" s="125">
        <f t="shared" ref="EH6:EH62" si="84">IF(EG6&lt;&gt;"", _xlfn.FLOOR.MATH(EG6), "")</f>
        <v>0</v>
      </c>
      <c r="EI6" s="125">
        <f t="shared" ref="EI6:EI62" si="85">IF(EE6&lt;&gt;"", EE6-_xlfn.NUMBERVALUE(EH6)*EF$63, "")</f>
        <v>118</v>
      </c>
      <c r="EJ6" s="125" t="str">
        <f>IF(EE6&lt;&gt;"", IF(RANK(EI6, EI$5:EI$62)+COUNTIF(EI$5:EI6,EI6)-1&lt;=(EJ$65-EH$63), RANK(EI6, EI$5:EI$62)+COUNTIF(EI$5:EI6,EI6)-1, ""), "")</f>
        <v/>
      </c>
      <c r="EK6" s="135">
        <f t="shared" ref="EK6:EK62" si="86">IF(EJ6&lt;&gt;"", IF(EH6&lt;&gt;"", EH6, 0)+1, EH6)</f>
        <v>0</v>
      </c>
      <c r="EL6" s="123">
        <v>1449</v>
      </c>
      <c r="EM6" s="123"/>
      <c r="EN6" s="124">
        <f t="shared" ref="EN6:EN62" si="87">IF(EL6&lt;&gt;"", EL6/EM$63, "")</f>
        <v>3.0937740199846273E-2</v>
      </c>
      <c r="EO6" s="125">
        <f t="shared" ref="EO6:EO62" si="88">IF(EN6&lt;&gt;"", _xlfn.FLOOR.MATH(EN6), "")</f>
        <v>0</v>
      </c>
      <c r="EP6" s="125">
        <f t="shared" ref="EP6:EP62" si="89">IF(EL6&lt;&gt;"", EL6-_xlfn.NUMBERVALUE(EO6)*EM$63, "")</f>
        <v>1449</v>
      </c>
      <c r="EQ6" s="125" t="str">
        <f>IF(EL6&lt;&gt;"", IF(RANK(EP6, EP$5:EP$62)+COUNTIF(EP$5:EP6,EP6)-1&lt;=(EQ$65-EO$63), RANK(EP6, EP$5:EP$62)+COUNTIF(EP$5:EP6,EP6)-1, ""), "")</f>
        <v/>
      </c>
      <c r="ER6" s="135">
        <f t="shared" ref="ER6:ER62" si="90">IF(EQ6&lt;&gt;"", IF(EO6&lt;&gt;"", EO6, 0)+1, EO6)</f>
        <v>0</v>
      </c>
      <c r="ES6" s="123">
        <v>80</v>
      </c>
      <c r="ET6" s="123"/>
      <c r="EU6" s="124">
        <f t="shared" ref="EU6:EU62" si="91">IF(ES6&lt;&gt;"", ES6/ET$63, "")</f>
        <v>1.5901411250248459E-3</v>
      </c>
      <c r="EV6" s="125">
        <f t="shared" ref="EV6:EV62" si="92">IF(EU6&lt;&gt;"", _xlfn.FLOOR.MATH(EU6), "")</f>
        <v>0</v>
      </c>
      <c r="EW6" s="125">
        <f t="shared" ref="EW6:EW61" si="93">IF(ES6&lt;&gt;"", ES6-_xlfn.NUMBERVALUE(EV6)*ET$63, "")</f>
        <v>80</v>
      </c>
      <c r="EX6" s="125" t="str">
        <f>IF(ES6&lt;&gt;"", IF(RANK(EW6, EW$5:EW$62)+COUNTIF(EW$5:EW6,EW6)-1&lt;=(EX$65-EV$63), RANK(EW6, EW$5:EW$62)+COUNTIF(EW$5:EW6,EW6)-1, ""), "")</f>
        <v/>
      </c>
      <c r="EY6" s="135">
        <f t="shared" ref="EY6:EY62" si="94">IF(EX6&lt;&gt;"", IF(EV6&lt;&gt;"", EV6, 0)+1, EV6)</f>
        <v>0</v>
      </c>
      <c r="EZ6" s="123">
        <v>650</v>
      </c>
      <c r="FA6" s="123"/>
      <c r="FB6" s="124">
        <f t="shared" ref="FB6:FB62" si="95">IF(EZ6&lt;&gt;"", EZ6/FA$63, "")</f>
        <v>1.2940473820426041E-2</v>
      </c>
      <c r="FC6" s="125">
        <f t="shared" ref="FC6:FC62" si="96">IF(FB6&lt;&gt;"", _xlfn.FLOOR.MATH(FB6), "")</f>
        <v>0</v>
      </c>
      <c r="FD6" s="125">
        <f t="shared" ref="FD6:FD62" si="97">IF(EZ6&lt;&gt;"", EZ6-_xlfn.NUMBERVALUE(FC6)*FA$63, "")</f>
        <v>650</v>
      </c>
      <c r="FE6" s="125" t="str">
        <f>IF(EZ6&lt;&gt;"", IF(RANK(FD6, FD$5:FD$62)+COUNTIF(FD$5:FD6,FD6)-1&lt;=(FE$65-FC$63), RANK(FD6, FD$5:FD$62)+COUNTIF(FD$5:FD6,FD6)-1, ""), "")</f>
        <v/>
      </c>
      <c r="FF6" s="135">
        <f t="shared" ref="FF6:FF62" si="98">IF(FE6&lt;&gt;"", IF(FC6&lt;&gt;"", FC6, 0)+1, FC6)</f>
        <v>0</v>
      </c>
      <c r="FG6" s="123">
        <v>51</v>
      </c>
      <c r="FH6" s="123"/>
      <c r="FI6" s="124">
        <f t="shared" ref="FI6:FI62" si="99">IF(FG6&lt;&gt;"", FG6/FH$63, "")</f>
        <v>1.0943501491320301E-3</v>
      </c>
      <c r="FJ6" s="125">
        <f t="shared" ref="FJ6:FJ62" si="100">IF(FI6&lt;&gt;"", _xlfn.FLOOR.MATH(FI6), "")</f>
        <v>0</v>
      </c>
      <c r="FK6" s="125">
        <f t="shared" ref="FK6:FK62" si="101">IF(FG6&lt;&gt;"", FG6-_xlfn.NUMBERVALUE(FJ6)*FH$63, "")</f>
        <v>51</v>
      </c>
      <c r="FL6" s="125" t="str">
        <f>IF(FG6&lt;&gt;"", IF(RANK(FK6, FK$5:FK$62)+COUNTIF(FK$5:FK6,FK6)-1&lt;=(FL$65-FJ$63), RANK(FK6, FK$5:FK$62)+COUNTIF(FK$5:FK6,FK6)-1, ""), "")</f>
        <v/>
      </c>
      <c r="FM6" s="135">
        <f t="shared" ref="FM6:FM62" si="102">IF(FL6&lt;&gt;"", IF(FJ6&lt;&gt;"", FJ6, 0)+1, FJ6)</f>
        <v>0</v>
      </c>
      <c r="FN6" s="123">
        <v>46</v>
      </c>
      <c r="FO6" s="123"/>
      <c r="FP6" s="124">
        <f t="shared" ref="FP6:FP62" si="103">IF(FN6&lt;&gt;"", FN6/FO$63, "")</f>
        <v>9.962963765133958E-4</v>
      </c>
      <c r="FQ6" s="125">
        <f t="shared" ref="FQ6:FQ62" si="104">IF(FP6&lt;&gt;"", _xlfn.FLOOR.MATH(FP6), "")</f>
        <v>0</v>
      </c>
      <c r="FR6" s="125">
        <f t="shared" ref="FR6:FR62" si="105">IF(FN6&lt;&gt;"", FN6-_xlfn.NUMBERVALUE(FQ6)*FO$63, "")</f>
        <v>46</v>
      </c>
      <c r="FS6" s="125" t="str">
        <f>IF(FN6&lt;&gt;"", IF(RANK(FR6, FR$5:FR$62)+COUNTIF(FR$5:FR6,FR6)-1&lt;=(FS$65-FQ$63), RANK(FR6, FR$5:FR$62)+COUNTIF(FR$5:FR6,FR6)-1, ""), "")</f>
        <v/>
      </c>
      <c r="FT6" s="135">
        <f t="shared" ref="FT6:FT62" si="106">IF(FS6&lt;&gt;"", IF(FQ6&lt;&gt;"", FQ6, 0)+1, FQ6)</f>
        <v>0</v>
      </c>
      <c r="FU6" s="123"/>
      <c r="FV6" s="123"/>
      <c r="FW6" s="124" t="str">
        <f t="shared" ref="FW6:FW62" si="107">IF(FU6&lt;&gt;"", FU6/FV$63, "")</f>
        <v/>
      </c>
      <c r="FX6" s="125" t="str">
        <f t="shared" ref="FX6:FX62" si="108">IF(FW6&lt;&gt;"", _xlfn.FLOOR.MATH(FW6), "")</f>
        <v/>
      </c>
      <c r="FY6" s="125" t="str">
        <f t="shared" ref="FY6:FY62" si="109">IF(FU6&lt;&gt;"", FU6-_xlfn.NUMBERVALUE(FX6)*FV$63, "")</f>
        <v/>
      </c>
      <c r="FZ6" s="125" t="str">
        <f>IF(FU6&lt;&gt;"", IF(RANK(FY6, FY$5:FY$62)+COUNTIF(FY$5:FY6,FY6)-1&lt;=(FZ$65-FX$63), RANK(FY6, FY$5:FY$62)+COUNTIF(FY$5:FY6,FY6)-1, ""), "")</f>
        <v/>
      </c>
      <c r="GA6" s="135" t="str">
        <f t="shared" ref="GA6:GA62" si="110">IF(FZ6&lt;&gt;"", IF(FX6&lt;&gt;"", FX6, 0)+1, FX6)</f>
        <v/>
      </c>
      <c r="GB6" s="123"/>
      <c r="GC6" s="123"/>
      <c r="GD6" s="124" t="str">
        <f t="shared" ref="GD6:GD62" si="111">IF(GB6&lt;&gt;"", GB6/GC$63, "")</f>
        <v/>
      </c>
      <c r="GE6" s="125" t="str">
        <f t="shared" ref="GE6:GE62" si="112">IF(GD6&lt;&gt;"", _xlfn.FLOOR.MATH(GD6), "")</f>
        <v/>
      </c>
      <c r="GF6" s="125" t="str">
        <f t="shared" ref="GF6:GF62" si="113">IF(GB6&lt;&gt;"", GB6-_xlfn.NUMBERVALUE(GE6)*GC$63, "")</f>
        <v/>
      </c>
      <c r="GG6" s="125" t="str">
        <f>IF(GB6&lt;&gt;"", IF(RANK(GF6, GF$5:GF$62)+COUNTIF(GF$5:GF6,GF6)-1&lt;=(GG$65-GE$63), RANK(GF6, GF$5:GF$62)+COUNTIF(GF$5:GF6,GF6)-1, ""), "")</f>
        <v/>
      </c>
      <c r="GH6" s="135" t="str">
        <f t="shared" ref="GH6:GH62" si="114">IF(GG6&lt;&gt;"", IF(GE6&lt;&gt;"", GE6, 0)+1, GE6)</f>
        <v/>
      </c>
      <c r="GI6" s="123"/>
      <c r="GJ6" s="123"/>
      <c r="GK6" s="124" t="str">
        <f t="shared" ref="GK6:GK62" si="115">IF(GI6&lt;&gt;"", GI6/GJ$63, "")</f>
        <v/>
      </c>
      <c r="GL6" s="125" t="str">
        <f t="shared" ref="GL6:GL62" si="116">IF(GK6&lt;&gt;"", _xlfn.FLOOR.MATH(GK6), "")</f>
        <v/>
      </c>
      <c r="GM6" s="125" t="str">
        <f t="shared" ref="GM6:GM62" si="117">IF(GI6&lt;&gt;"", GI6-_xlfn.NUMBERVALUE(GL6)*GJ$63, "")</f>
        <v/>
      </c>
      <c r="GN6" s="125" t="str">
        <f>IF(GI6&lt;&gt;"", IF(RANK(GM6, GM$5:GM$62)+COUNTIF(GM$5:GM6,GM6)-1&lt;=(GN$65-GL$63), RANK(GM6, GM$5:GM$62)+COUNTIF(GM$5:GM6,GM6)-1, ""), "")</f>
        <v/>
      </c>
      <c r="GO6" s="135" t="str">
        <f t="shared" ref="GO6:GO62" si="118">IF(GN6&lt;&gt;"", IF(GL6&lt;&gt;"", GL6, 0)+1, GL6)</f>
        <v/>
      </c>
      <c r="GP6" s="123"/>
      <c r="GQ6" s="123"/>
      <c r="GR6" s="124" t="str">
        <f t="shared" ref="GR6:GR62" si="119">IF(GP6&lt;&gt;"", GP6/GQ$63, "")</f>
        <v/>
      </c>
      <c r="GS6" s="125" t="str">
        <f t="shared" ref="GS6:GS62" si="120">IF(GR6&lt;&gt;"", _xlfn.FLOOR.MATH(GR6), "")</f>
        <v/>
      </c>
      <c r="GT6" s="125" t="str">
        <f t="shared" ref="GT6:GT62" si="121">IF(GP6&lt;&gt;"", GP6-_xlfn.NUMBERVALUE(GS6)*GQ$63, "")</f>
        <v/>
      </c>
      <c r="GU6" s="125" t="str">
        <f>IF(GP6&lt;&gt;"", IF(RANK(GT6, GT$5:GT$62)+COUNTIF(GT$5:GT6,GT6)-1&lt;=(GU$65-GS$63), RANK(GT6, GT$5:GT$62)+COUNTIF(GT$5:GT6,GT6)-1, ""), "")</f>
        <v/>
      </c>
      <c r="GV6" s="135" t="str">
        <f t="shared" ref="GV6:GV62" si="122">IF(GU6&lt;&gt;"", IF(GS6&lt;&gt;"", GS6, 0)+1, GS6)</f>
        <v/>
      </c>
      <c r="GW6" s="123"/>
      <c r="GX6" s="123"/>
      <c r="GY6" s="124" t="str">
        <f t="shared" ref="GY6:GY62" si="123">IF(GW6&lt;&gt;"", GW6/GX$63, "")</f>
        <v/>
      </c>
      <c r="GZ6" s="125" t="str">
        <f t="shared" ref="GZ6:GZ62" si="124">IF(GY6&lt;&gt;"", _xlfn.FLOOR.MATH(GY6), "")</f>
        <v/>
      </c>
      <c r="HA6" s="125" t="str">
        <f t="shared" ref="HA6:HA62" si="125">IF(GW6&lt;&gt;"", GW6-_xlfn.NUMBERVALUE(GZ6)*GX$63, "")</f>
        <v/>
      </c>
      <c r="HB6" s="125" t="str">
        <f>IF(GW6&lt;&gt;"", IF(RANK(HA6, HA$5:HA$62)+COUNTIF(HA$5:HA6,HA6)-1&lt;=(HB$65-GZ$63), RANK(HA6, HA$5:HA$62)+COUNTIF(HA$5:HA6,HA6)-1, ""), "")</f>
        <v/>
      </c>
      <c r="HC6" s="135" t="str">
        <f t="shared" ref="HC6:HC62" si="126">IF(HB6&lt;&gt;"", IF(GZ6&lt;&gt;"", GZ6, 0)+1, GZ6)</f>
        <v/>
      </c>
      <c r="HD6" s="123"/>
      <c r="HE6" s="123"/>
      <c r="HF6" s="124" t="str">
        <f t="shared" ref="HF6:HF62" si="127">IF(HD6&lt;&gt;"", HD6/HE$63, "")</f>
        <v/>
      </c>
      <c r="HG6" s="125" t="str">
        <f t="shared" ref="HG6:HG62" si="128">IF(HF6&lt;&gt;"", _xlfn.FLOOR.MATH(HF6), "")</f>
        <v/>
      </c>
      <c r="HH6" s="125" t="str">
        <f t="shared" ref="HH6:HH62" si="129">IF(HD6&lt;&gt;"", HD6-_xlfn.NUMBERVALUE(HG6)*HE$63, "")</f>
        <v/>
      </c>
      <c r="HI6" s="125" t="str">
        <f>IF(HD6&lt;&gt;"", IF(RANK(HH6, HH$5:HH$62)+COUNTIF(HH$5:HH6,HH6)-1&lt;=(HI$65-HG$63), RANK(HH6, HH$5:HH$62)+COUNTIF(HH$5:HH6,HH6)-1, ""), "")</f>
        <v/>
      </c>
      <c r="HJ6" s="135" t="str">
        <f t="shared" ref="HJ6:HJ62" si="130">IF(HI6&lt;&gt;"", IF(HG6&lt;&gt;"", HG6, 0)+1, HG6)</f>
        <v/>
      </c>
      <c r="HK6" s="123"/>
      <c r="HL6" s="123"/>
      <c r="HM6" s="124" t="str">
        <f t="shared" ref="HM6:HM62" si="131">IF(HK6&lt;&gt;"", HK6/HL$63, "")</f>
        <v/>
      </c>
      <c r="HN6" s="125" t="str">
        <f t="shared" ref="HN6:HN62" si="132">IF(HM6&lt;&gt;"", _xlfn.FLOOR.MATH(HM6), "")</f>
        <v/>
      </c>
      <c r="HO6" s="125" t="str">
        <f t="shared" ref="HO6:HO62" si="133">IF(HK6&lt;&gt;"", HK6-_xlfn.NUMBERVALUE(HN6)*HL$63, "")</f>
        <v/>
      </c>
      <c r="HP6" s="125" t="str">
        <f>IF(HK6&lt;&gt;"", IF(RANK(HO6, HO$5:HO$62)+COUNTIF(HO$5:HO6,HO6)-1&lt;=(HP$65-HN$63), RANK(HO6, HO$5:HO$62)+COUNTIF(HO$5:HO6,HO6)-1, ""), "")</f>
        <v/>
      </c>
      <c r="HQ6" s="135" t="str">
        <f t="shared" ref="HQ6:HQ62" si="134">IF(HP6&lt;&gt;"", IF(HN6&lt;&gt;"", HN6, 0)+1, HN6)</f>
        <v/>
      </c>
      <c r="HR6" s="123"/>
      <c r="HS6" s="123"/>
      <c r="HT6" s="124" t="str">
        <f t="shared" ref="HT6:HT62" si="135">IF(HR6&lt;&gt;"", HR6/HS$63, "")</f>
        <v/>
      </c>
      <c r="HU6" s="125" t="str">
        <f t="shared" ref="HU6:HU62" si="136">IF(HT6&lt;&gt;"", _xlfn.FLOOR.MATH(HT6), "")</f>
        <v/>
      </c>
      <c r="HV6" s="125" t="str">
        <f t="shared" ref="HV6:HV62" si="137">IF(HR6&lt;&gt;"", HR6-_xlfn.NUMBERVALUE(HU6)*HS$63, "")</f>
        <v/>
      </c>
      <c r="HW6" s="125" t="str">
        <f>IF(HR6&lt;&gt;"", IF(RANK(HV6, HV$5:HV$62)+COUNTIF(HV$5:HV6,HV6)-1&lt;=(HW$65-HU$63), RANK(HV6, HV$5:HV$62)+COUNTIF(HV$5:HV6,HV6)-1, ""), "")</f>
        <v/>
      </c>
      <c r="HX6" s="135" t="str">
        <f t="shared" ref="HX6:HX62" si="138">IF(HW6&lt;&gt;"", IF(HU6&lt;&gt;"", HU6, 0)+1, HU6)</f>
        <v/>
      </c>
      <c r="HY6" s="123"/>
      <c r="HZ6" s="123"/>
      <c r="IA6" s="124" t="str">
        <f t="shared" ref="IA6:IA62" si="139">IF(HY6&lt;&gt;"", HY6/HZ$63, "")</f>
        <v/>
      </c>
      <c r="IB6" s="125" t="str">
        <f t="shared" ref="IB6:IB62" si="140">IF(IA6&lt;&gt;"", _xlfn.FLOOR.MATH(IA6), "")</f>
        <v/>
      </c>
      <c r="IC6" s="125" t="str">
        <f t="shared" ref="IC6:IC62" si="141">IF(HY6&lt;&gt;"", HY6-_xlfn.NUMBERVALUE(IB6)*HZ$63, "")</f>
        <v/>
      </c>
      <c r="ID6" s="125" t="str">
        <f>IF(HY6&lt;&gt;"", IF(RANK(IC6, IC$5:IC$62)+COUNTIF(IC$5:IC6,IC6)-1&lt;=(ID$65-IB$63), RANK(IC6, IC$5:IC$62)+COUNTIF(IC$5:IC6,IC6)-1, ""), "")</f>
        <v/>
      </c>
      <c r="IE6" s="135" t="str">
        <f t="shared" ref="IE6:IE62" si="142">IF(ID6&lt;&gt;"", IF(IB6&lt;&gt;"", IB6, 0)+1, IB6)</f>
        <v/>
      </c>
      <c r="IF6" s="123"/>
      <c r="IG6" s="123"/>
      <c r="IH6" s="124" t="str">
        <f t="shared" ref="IH6:IH62" si="143">IF(IF6&lt;&gt;"", IF6/IG$63, "")</f>
        <v/>
      </c>
      <c r="II6" s="125" t="str">
        <f t="shared" ref="II6:II62" si="144">IF(IH6&lt;&gt;"", _xlfn.FLOOR.MATH(IH6), "")</f>
        <v/>
      </c>
      <c r="IJ6" s="125" t="str">
        <f t="shared" ref="IJ6:IJ62" si="145">IF(IF6&lt;&gt;"", IF6-_xlfn.NUMBERVALUE(II6)*IG$63, "")</f>
        <v/>
      </c>
      <c r="IK6" s="125" t="str">
        <f>IF(IF6&lt;&gt;"", IF(RANK(IJ6, IJ$5:IJ$62)+COUNTIF(IJ$5:IJ6,IJ6)-1&lt;=(IK$65-II$63), RANK(IJ6, IJ$5:IJ$62)+COUNTIF(IJ$5:IJ6,IJ6)-1, ""), "")</f>
        <v/>
      </c>
      <c r="IL6" s="135" t="str">
        <f t="shared" ref="IL6:IL62" si="146">IF(IK6&lt;&gt;"", IF(II6&lt;&gt;"", II6, 0)+1, II6)</f>
        <v/>
      </c>
      <c r="IM6" s="123"/>
      <c r="IN6" s="123"/>
      <c r="IO6" s="124" t="str">
        <f t="shared" ref="IO6:IO62" si="147">IF(IM6&lt;&gt;"", IM6/IN$63, "")</f>
        <v/>
      </c>
      <c r="IP6" s="125" t="str">
        <f t="shared" ref="IP6:IP62" si="148">IF(IO6&lt;&gt;"", _xlfn.FLOOR.MATH(IO6), "")</f>
        <v/>
      </c>
      <c r="IQ6" s="125" t="str">
        <f t="shared" ref="IQ6:IQ62" si="149">IF(IM6&lt;&gt;"", IM6-_xlfn.NUMBERVALUE(IP6)*IN$63, "")</f>
        <v/>
      </c>
      <c r="IR6" s="125" t="str">
        <f>IF(IM6&lt;&gt;"", IF(RANK(IQ6, IQ$5:IQ$62)+COUNTIF(IQ$5:IQ6,IQ6)-1&lt;=(IR$65-IP$63), RANK(IQ6, IQ$5:IQ$62)+COUNTIF(IQ$5:IQ6,IQ6)-1, ""), "")</f>
        <v/>
      </c>
      <c r="IS6" s="135" t="str">
        <f t="shared" ref="IS6:IS62" si="150">IF(IR6&lt;&gt;"", IF(IP6&lt;&gt;"", IP6, 0)+1, IP6)</f>
        <v/>
      </c>
      <c r="IT6" s="123"/>
      <c r="IU6" s="123"/>
      <c r="IV6" s="124" t="str">
        <f t="shared" ref="IV6:IV62" si="151">IF(IT6&lt;&gt;"", IT6/IU$63, "")</f>
        <v/>
      </c>
      <c r="IW6" s="125" t="str">
        <f t="shared" ref="IW6:IW62" si="152">IF(IV6&lt;&gt;"", _xlfn.FLOOR.MATH(IV6), "")</f>
        <v/>
      </c>
      <c r="IX6" s="125" t="str">
        <f t="shared" ref="IX6:IX62" si="153">IF(IT6&lt;&gt;"", IT6-_xlfn.NUMBERVALUE(IW6)*IU$63, "")</f>
        <v/>
      </c>
      <c r="IY6" s="125" t="str">
        <f>IF(IT6&lt;&gt;"", IF(RANK(IX6, IX$5:IX$62)+COUNTIF(IX$5:IX6,IX6)-1&lt;=(IY$65-IW$63), RANK(IX6, IX$5:IX$62)+COUNTIF(IX$5:IX6,IX6)-1, ""), "")</f>
        <v/>
      </c>
      <c r="IZ6" s="135" t="str">
        <f t="shared" ref="IZ6:IZ62" si="154">IF(IY6&lt;&gt;"", IF(IW6&lt;&gt;"", IW6, 0)+1, IW6)</f>
        <v/>
      </c>
      <c r="JA6" s="123"/>
      <c r="JB6" s="123"/>
      <c r="JC6" s="124" t="str">
        <f t="shared" ref="JC6:JC62" si="155">IF(JA6&lt;&gt;"", JA6/JB$63, "")</f>
        <v/>
      </c>
      <c r="JD6" s="125" t="str">
        <f t="shared" ref="JD6:JD62" si="156">IF(JC6&lt;&gt;"", _xlfn.FLOOR.MATH(JC6), "")</f>
        <v/>
      </c>
      <c r="JE6" s="125" t="str">
        <f t="shared" ref="JE6:JE62" si="157">IF(JA6&lt;&gt;"", JA6-_xlfn.NUMBERVALUE(JD6)*JB$63, "")</f>
        <v/>
      </c>
      <c r="JF6" s="125" t="str">
        <f>IF(JA6&lt;&gt;"", IF(RANK(JE6, JE$5:JE$62)+COUNTIF(JE$5:JE6,JE6)-1&lt;=(JF$65-JD$63), RANK(JE6, JE$5:JE$62)+COUNTIF(JE$5:JE6,JE6)-1, ""), "")</f>
        <v/>
      </c>
      <c r="JG6" s="135" t="str">
        <f t="shared" ref="JG6:JG62" si="158">IF(JF6&lt;&gt;"", IF(JD6&lt;&gt;"", JD6, 0)+1, JD6)</f>
        <v/>
      </c>
      <c r="JH6" s="123"/>
      <c r="JI6" s="123"/>
      <c r="JJ6" s="124" t="str">
        <f t="shared" ref="JJ6:JJ62" si="159">IF(JH6&lt;&gt;"", JH6/JI$63, "")</f>
        <v/>
      </c>
      <c r="JK6" s="125" t="str">
        <f t="shared" ref="JK6:JK62" si="160">IF(JJ6&lt;&gt;"", _xlfn.FLOOR.MATH(JJ6), "")</f>
        <v/>
      </c>
      <c r="JL6" s="125" t="str">
        <f t="shared" ref="JL6:JL62" si="161">IF(JH6&lt;&gt;"", JH6-_xlfn.NUMBERVALUE(JK6)*JI$63, "")</f>
        <v/>
      </c>
      <c r="JM6" s="125" t="str">
        <f>IF(JH6&lt;&gt;"", IF(RANK(JL6, JL$5:JL$62)+COUNTIF(JL$5:JL6,JL6)-1&lt;=(JM$65-JK$63), RANK(JL6, JL$5:JL$62)+COUNTIF(JL$5:JL6,JL6)-1, ""), "")</f>
        <v/>
      </c>
      <c r="JN6" s="135" t="str">
        <f t="shared" ref="JN6:JN62" si="162">IF(JM6&lt;&gt;"", IF(JK6&lt;&gt;"", JK6, 0)+1, JK6)</f>
        <v/>
      </c>
      <c r="JO6" s="123"/>
      <c r="JP6" s="123"/>
      <c r="JQ6" s="124" t="str">
        <f t="shared" ref="JQ6:JQ62" si="163">IF(JO6&lt;&gt;"", JO6/JP$63, "")</f>
        <v/>
      </c>
      <c r="JR6" s="125" t="str">
        <f t="shared" ref="JR6:JR62" si="164">IF(JQ6&lt;&gt;"", _xlfn.FLOOR.MATH(JQ6), "")</f>
        <v/>
      </c>
      <c r="JS6" s="125" t="str">
        <f t="shared" ref="JS6:JS62" si="165">IF(JO6&lt;&gt;"", JO6-_xlfn.NUMBERVALUE(JR6)*JP$63, "")</f>
        <v/>
      </c>
      <c r="JT6" s="125" t="str">
        <f>IF(JO6&lt;&gt;"", IF(RANK(JS6, JS$5:JS$62)+COUNTIF(JS$5:JS6,JS6)-1&lt;=(JT$65-JR$63), RANK(JS6, JS$5:JS$62)+COUNTIF(JS$5:JS6,JS6)-1, ""), "")</f>
        <v/>
      </c>
      <c r="JU6" s="135" t="str">
        <f t="shared" ref="JU6:JU62" si="166">IF(JT6&lt;&gt;"", IF(JR6&lt;&gt;"", JR6, 0)+1, JR6)</f>
        <v/>
      </c>
      <c r="JV6" s="123"/>
      <c r="JW6" s="123"/>
      <c r="JX6" s="124" t="str">
        <f t="shared" ref="JX6:JX62" si="167">IF(JV6&lt;&gt;"", JV6/JW$63, "")</f>
        <v/>
      </c>
      <c r="JY6" s="125" t="str">
        <f t="shared" ref="JY6:JY62" si="168">IF(JX6&lt;&gt;"", _xlfn.FLOOR.MATH(JX6), "")</f>
        <v/>
      </c>
      <c r="JZ6" s="125" t="str">
        <f t="shared" ref="JZ6:JZ62" si="169">IF(JV6&lt;&gt;"", JV6-_xlfn.NUMBERVALUE(JY6)*JW$63, "")</f>
        <v/>
      </c>
      <c r="KA6" s="125" t="str">
        <f>IF(JV6&lt;&gt;"", IF(RANK(JZ6, JZ$5:JZ$62)+COUNTIF(JZ$5:JZ6,JZ6)-1&lt;=(KA$65-JY$63), RANK(JZ6, JZ$5:JZ$62)+COUNTIF(JZ$5:JZ6,JZ6)-1, ""), "")</f>
        <v/>
      </c>
      <c r="KB6" s="135" t="str">
        <f t="shared" ref="KB6:KB62" si="170">IF(KA6&lt;&gt;"", IF(JY6&lt;&gt;"", JY6, 0)+1, JY6)</f>
        <v/>
      </c>
      <c r="KC6" s="132" t="str">
        <f t="shared" ref="KC6:KC62" si="171">IF(_xlfn.NUMBERVALUE(H6)+_xlfn.NUMBERVALUE(O6)+_xlfn.NUMBERVALUE(V6)+_xlfn.NUMBERVALUE(AC6)+_xlfn.NUMBERVALUE(AJ6)+_xlfn.NUMBERVALUE(AQ6)+_xlfn.NUMBERVALUE(AX6)+_xlfn.NUMBERVALUE(BE6)+_xlfn.NUMBERVALUE(BL6)+_xlfn.NUMBERVALUE(BS6)+_xlfn.NUMBERVALUE(BZ6)+_xlfn.NUMBERVALUE(CG6)+_xlfn.NUMBERVALUE(CN6)+_xlfn.NUMBERVALUE(CU6)+_xlfn.NUMBERVALUE(DB6)+_xlfn.NUMBERVALUE(DI6)+_xlfn.NUMBERVALUE(DP6)+_xlfn.NUMBERVALUE(DW6)+_xlfn.NUMBERVALUE(ED6)+_xlfn.NUMBERVALUE(EK6)+_xlfn.NUMBERVALUE(ER6)+_xlfn.NUMBERVALUE(EY6)+_xlfn.NUMBERVALUE(FF6)+_xlfn.NUMBERVALUE(FM6)+_xlfn.NUMBERVALUE(FT6)+_xlfn.NUMBERVALUE(GA6)+_xlfn.NUMBERVALUE(GH6)+_xlfn.NUMBERVALUE(GO6)+_xlfn.NUMBERVALUE(GV6)+_xlfn.NUMBERVALUE(HC6)+_xlfn.NUMBERVALUE(HJ6)+_xlfn.NUMBERVALUE(HQ6)+_xlfn.NUMBERVALUE(HX6)+_xlfn.NUMBERVALUE(IE6)+_xlfn.NUMBERVALUE(IL6)+_xlfn.NUMBERVALUE(IS6)+_xlfn.NUMBERVALUE(IZ6)+_xlfn.NUMBERVALUE(JG6)+_xlfn.NUMBERVALUE(JN6)+_xlfn.NUMBERVALUE(JU6)+_xlfn.NUMBERVALUE(KB6)&lt;&gt;0, _xlfn.NUMBERVALUE(H6)+_xlfn.NUMBERVALUE(O6)+_xlfn.NUMBERVALUE(V6)+_xlfn.NUMBERVALUE(AC6)+_xlfn.NUMBERVALUE(AJ6)+_xlfn.NUMBERVALUE(AQ6)+_xlfn.NUMBERVALUE(AX6)+_xlfn.NUMBERVALUE(BE6)+_xlfn.NUMBERVALUE(BL6)+_xlfn.NUMBERVALUE(BS6)+_xlfn.NUMBERVALUE(BZ6)+_xlfn.NUMBERVALUE(CG6)+_xlfn.NUMBERVALUE(CN6)+_xlfn.NUMBERVALUE(CU6)+_xlfn.NUMBERVALUE(DB6)+_xlfn.NUMBERVALUE(DI6)+_xlfn.NUMBERVALUE(DP6)+_xlfn.NUMBERVALUE(DW6)+_xlfn.NUMBERVALUE(ED6)+_xlfn.NUMBERVALUE(EK6)+_xlfn.NUMBERVALUE(ER6)+_xlfn.NUMBERVALUE(EY6)+_xlfn.NUMBERVALUE(FF6)+_xlfn.NUMBERVALUE(FM6)+_xlfn.NUMBERVALUE(FT6)+_xlfn.NUMBERVALUE(GA6)+_xlfn.NUMBERVALUE(GH6)+_xlfn.NUMBERVALUE(GO6)+_xlfn.NUMBERVALUE(GV6)+_xlfn.NUMBERVALUE(HC6)+_xlfn.NUMBERVALUE(HJ6)+_xlfn.NUMBERVALUE(HQ6)+_xlfn.NUMBERVALUE(HX6)+_xlfn.NUMBERVALUE(IE6)+_xlfn.NUMBERVALUE(IL6)+_xlfn.NUMBERVALUE(IS6)+_xlfn.NUMBERVALUE(IZ6)+_xlfn.NUMBERVALUE(JG6)+_xlfn.NUMBERVALUE(JN6)+_xlfn.NUMBERVALUE(JU6)+_xlfn.NUMBERVALUE(KB6), "")</f>
        <v/>
      </c>
      <c r="KD6" s="36">
        <f t="shared" ref="KD6:KD62" si="172">_xlfn.NUMBERVALUE(B6)+_xlfn.NUMBERVALUE(I6)+_xlfn.NUMBERVALUE(P6)+_xlfn.NUMBERVALUE(W6)+_xlfn.NUMBERVALUE(AD6)+_xlfn.NUMBERVALUE(AK6)+_xlfn.NUMBERVALUE(AR6)+_xlfn.NUMBERVALUE(AY6)+_xlfn.NUMBERVALUE(BF6)+_xlfn.NUMBERVALUE(BM6)+_xlfn.NUMBERVALUE(BT6)+_xlfn.NUMBERVALUE(CA6)+_xlfn.NUMBERVALUE(CH6)+_xlfn.NUMBERVALUE(CO6)+_xlfn.NUMBERVALUE(CV6)+_xlfn.NUMBERVALUE(DC6)+_xlfn.NUMBERVALUE(DJ6)+_xlfn.NUMBERVALUE(DQ6)+_xlfn.NUMBERVALUE(DX6)+_xlfn.NUMBERVALUE(EE6)+_xlfn.NUMBERVALUE(EL6)+_xlfn.NUMBERVALUE(ES6)+_xlfn.NUMBERVALUE(EZ6)+_xlfn.NUMBERVALUE(FG6)+_xlfn.NUMBERVALUE(FN6)+_xlfn.NUMBERVALUE(FU6)+_xlfn.NUMBERVALUE(GB6)+_xlfn.NUMBERVALUE(GI6)+_xlfn.NUMBERVALUE(GP6)+_xlfn.NUMBERVALUE(GW6)+_xlfn.NUMBERVALUE(HD6)+_xlfn.NUMBERVALUE(HK6)+_xlfn.NUMBERVALUE(HR6)+_xlfn.NUMBERVALUE(HY6)+_xlfn.NUMBERVALUE(IF6)+_xlfn.NUMBERVALUE(IM6)+_xlfn.NUMBERVALUE(IT6)+_xlfn.NUMBERVALUE(JA6)+_xlfn.NUMBERVALUE(JH6)+_xlfn.NUMBERVALUE(JO6)+_xlfn.NUMBERVALUE(JV6)</f>
        <v>3552</v>
      </c>
      <c r="KE6" s="36">
        <v>5531</v>
      </c>
      <c r="KF6" s="36">
        <f t="shared" ref="KF6:KF56" si="173">KD6+KE6</f>
        <v>9083</v>
      </c>
      <c r="KG6" s="37"/>
      <c r="KH6" s="67" t="str">
        <f t="shared" si="2"/>
        <v/>
      </c>
      <c r="KI6" s="69" t="str">
        <f t="shared" si="3"/>
        <v/>
      </c>
      <c r="KJ6" s="69" t="str">
        <f t="shared" ref="KJ6:KJ52" si="174">IF(AND(KH6="", KI6&lt;&gt;""), KI6, "")</f>
        <v/>
      </c>
      <c r="KK6" s="69"/>
      <c r="KL6" s="66" t="str">
        <f t="shared" ref="KL6:KL62" si="175">IF(KH6&lt;&gt;"",KH6/$KK$63, "")</f>
        <v/>
      </c>
      <c r="KM6" s="69" t="str">
        <f t="shared" ref="KM6:KM62" si="176">IF(KL6&lt;&gt;"", _xlfn.FLOOR.MATH(KL6), "")</f>
        <v/>
      </c>
      <c r="KN6" s="67" t="str">
        <f t="shared" ref="KN6:KN62" si="177">IF(KH6&lt;&gt;"", KH6-KM6*KK$63, "")</f>
        <v/>
      </c>
      <c r="KO6" s="67" t="str">
        <f>IF(KN6&lt;&gt;"", IF(RANK(KN6, $KN$5:$KN$62)+COUNTIF(KN$5:KN6,KN6)-1&lt;=(400-$KJ$63-$KM$63), RANK(KN6, $KN$5:$KN$62)+COUNTIF(KN$5:KN6,KN6)-1, ""), "")</f>
        <v/>
      </c>
      <c r="KP6" s="76" t="str">
        <f t="shared" ref="KP6:KP62" si="178">IF(IF(KO6&lt;&gt;"", _xlfn.NUMBERVALUE(KM6)+_xlfn.NUMBERVALUE(KJ6)+1, _xlfn.NUMBERVALUE(KM6)+_xlfn.NUMBERVALUE(KJ6))&lt;&gt;0, IF(KO6&lt;&gt;"", _xlfn.NUMBERVALUE(KM6)+_xlfn.NUMBERVALUE(KJ6)+1, _xlfn.NUMBERVALUE(KM6)+_xlfn.NUMBERVALUE(KJ6)), "")</f>
        <v/>
      </c>
      <c r="KQ6" s="86" t="str">
        <f t="shared" si="4"/>
        <v/>
      </c>
      <c r="KS6" s="126">
        <f t="shared" si="5"/>
        <v>2.8455980918985009E-4</v>
      </c>
      <c r="KT6" s="45">
        <f t="shared" si="6"/>
        <v>0</v>
      </c>
      <c r="KU6" s="53">
        <f t="shared" ref="KU6:KU62" si="179">KT6-KS6</f>
        <v>-2.8455980918985009E-4</v>
      </c>
      <c r="KW6" s="80" t="str">
        <f t="shared" si="7"/>
        <v/>
      </c>
      <c r="KX6" s="45" t="str">
        <f t="shared" ref="KX6:KX62" si="180">IF(KW6&lt;&gt;"", KW6/$KW$63, "")</f>
        <v/>
      </c>
      <c r="KY6" s="45" t="str">
        <f t="shared" si="8"/>
        <v/>
      </c>
      <c r="KZ6" s="127" t="str">
        <f t="shared" ref="KZ6:KZ61" si="181">IF(KX6&lt;&gt;"", KY6-KX6, "")</f>
        <v/>
      </c>
    </row>
    <row r="7" spans="1:312" ht="15" customHeight="1" x14ac:dyDescent="0.2">
      <c r="A7" s="128" t="s">
        <v>173</v>
      </c>
      <c r="B7" s="123"/>
      <c r="C7" s="123"/>
      <c r="D7" s="124" t="str">
        <f t="shared" si="0"/>
        <v/>
      </c>
      <c r="E7" s="125" t="str">
        <f t="shared" si="9"/>
        <v/>
      </c>
      <c r="F7" s="125" t="str">
        <f t="shared" si="1"/>
        <v/>
      </c>
      <c r="G7" s="125" t="str">
        <f>IF(B7&lt;&gt;"", IF(RANK(F7, F$5:F$62)+COUNTIF(F$5:F7,F7)-1&lt;=(G$65-E$63), RANK(F7, F$5:F$62)+COUNTIF(F$5:F7,F7)-1, ""), "")</f>
        <v/>
      </c>
      <c r="H7" s="135" t="str">
        <f t="shared" si="10"/>
        <v/>
      </c>
      <c r="I7" s="123"/>
      <c r="J7" s="123"/>
      <c r="K7" s="124" t="str">
        <f t="shared" si="11"/>
        <v/>
      </c>
      <c r="L7" s="125" t="str">
        <f t="shared" si="12"/>
        <v/>
      </c>
      <c r="M7" s="125" t="str">
        <f t="shared" si="13"/>
        <v/>
      </c>
      <c r="N7" s="125" t="str">
        <f>IF(I7&lt;&gt;"", IF(RANK(M7, M$5:M$62)+COUNTIF(M$5:M7,M7)-1&lt;=(N$65-L$63), RANK(M7, M$5:M$62)+COUNTIF(M$5:M7,M7)-1, ""), "")</f>
        <v/>
      </c>
      <c r="O7" s="135" t="str">
        <f t="shared" si="14"/>
        <v/>
      </c>
      <c r="P7" s="123"/>
      <c r="Q7" s="123"/>
      <c r="R7" s="124" t="str">
        <f t="shared" si="15"/>
        <v/>
      </c>
      <c r="S7" s="125" t="str">
        <f t="shared" si="16"/>
        <v/>
      </c>
      <c r="T7" s="125" t="str">
        <f t="shared" si="17"/>
        <v/>
      </c>
      <c r="U7" s="125" t="str">
        <f>IF(P7&lt;&gt;"", IF(RANK(T7, T$5:T$62)+COUNTIF(T$5:T7,T7)-1&lt;=(U$65-S$63), RANK(T7, T$5:T$62)+COUNTIF(T$5:T7,T7)-1, ""), "")</f>
        <v/>
      </c>
      <c r="V7" s="135" t="str">
        <f t="shared" si="18"/>
        <v/>
      </c>
      <c r="W7" s="123"/>
      <c r="X7" s="123"/>
      <c r="Y7" s="124" t="str">
        <f t="shared" si="19"/>
        <v/>
      </c>
      <c r="Z7" s="125" t="str">
        <f t="shared" si="20"/>
        <v/>
      </c>
      <c r="AA7" s="125" t="str">
        <f t="shared" si="21"/>
        <v/>
      </c>
      <c r="AB7" s="125" t="str">
        <f>IF(W7&lt;&gt;"", IF(RANK(AA7, AA$5:AA$62)+COUNTIF(AA$5:AA7,AA7)-1&lt;=(AB$65-Z$63), RANK(AA7, AA$5:AA$62)+COUNTIF(AA$5:AA7,AA7)-1, ""), "")</f>
        <v/>
      </c>
      <c r="AC7" s="135" t="str">
        <f t="shared" si="22"/>
        <v/>
      </c>
      <c r="AD7" s="123"/>
      <c r="AE7" s="123"/>
      <c r="AF7" s="124" t="str">
        <f t="shared" si="23"/>
        <v/>
      </c>
      <c r="AG7" s="125" t="str">
        <f t="shared" si="24"/>
        <v/>
      </c>
      <c r="AH7" s="125" t="str">
        <f t="shared" si="25"/>
        <v/>
      </c>
      <c r="AI7" s="125" t="str">
        <f>IF(AD7&lt;&gt;"", IF(RANK(AH7, AH$5:AH$62)+COUNTIF(AH$5:AH7,AH7)-1&lt;=(AI$65-AG$63), RANK(AH7, AH$5:AH$62)+COUNTIF(AH$5:AH7,AH7)-1, ""), "")</f>
        <v/>
      </c>
      <c r="AJ7" s="135" t="str">
        <f t="shared" si="26"/>
        <v/>
      </c>
      <c r="AK7" s="123"/>
      <c r="AL7" s="123"/>
      <c r="AM7" s="124" t="str">
        <f t="shared" si="27"/>
        <v/>
      </c>
      <c r="AN7" s="125" t="str">
        <f t="shared" si="28"/>
        <v/>
      </c>
      <c r="AO7" s="125" t="str">
        <f t="shared" si="29"/>
        <v/>
      </c>
      <c r="AP7" s="125" t="str">
        <f>IF(AK7&lt;&gt;"", IF(RANK(AO7, AO$5:AO$62)+COUNTIF(AO$5:AO7,AO7)-1&lt;=(AP$65-AN$63), RANK(AO7, AO$5:AO$62)+COUNTIF(AO$5:AO7,AO7)-1, ""), "")</f>
        <v/>
      </c>
      <c r="AQ7" s="135" t="str">
        <f t="shared" si="30"/>
        <v/>
      </c>
      <c r="AR7" s="123"/>
      <c r="AS7" s="123"/>
      <c r="AT7" s="124" t="str">
        <f t="shared" si="31"/>
        <v/>
      </c>
      <c r="AU7" s="125" t="str">
        <f t="shared" si="32"/>
        <v/>
      </c>
      <c r="AV7" s="125" t="str">
        <f t="shared" si="33"/>
        <v/>
      </c>
      <c r="AW7" s="125" t="str">
        <f>IF(AR7&lt;&gt;"", IF(RANK(AV7, AV$5:AV$62)+COUNTIF(AV$5:AV7,AV7)-1&lt;=(AW$65-AU$63), RANK(AV7, AV$5:AV$62)+COUNTIF(AV$5:AV7,AV7)-1, ""), "")</f>
        <v/>
      </c>
      <c r="AX7" s="135" t="str">
        <f t="shared" si="34"/>
        <v/>
      </c>
      <c r="AY7" s="123">
        <v>50</v>
      </c>
      <c r="AZ7" s="123"/>
      <c r="BA7" s="124">
        <f t="shared" si="35"/>
        <v>1.0122482032594391E-3</v>
      </c>
      <c r="BB7" s="125">
        <f t="shared" si="36"/>
        <v>0</v>
      </c>
      <c r="BC7" s="125">
        <f t="shared" si="37"/>
        <v>50</v>
      </c>
      <c r="BD7" s="125" t="str">
        <f>IF(AY7&lt;&gt;"", IF(RANK(BC7, BC$5:BC$62)+COUNTIF(BC$5:BC7,BC7)-1&lt;=(BD$65-BB$63), RANK(BC7, BC$5:BC$62)+COUNTIF(BC$5:BC7,BC7)-1, ""), "")</f>
        <v/>
      </c>
      <c r="BE7" s="135">
        <f t="shared" si="38"/>
        <v>0</v>
      </c>
      <c r="BF7" s="123">
        <v>126</v>
      </c>
      <c r="BG7" s="123"/>
      <c r="BH7" s="124">
        <f t="shared" si="39"/>
        <v>2.4727700912569915E-3</v>
      </c>
      <c r="BI7" s="125">
        <f t="shared" si="40"/>
        <v>0</v>
      </c>
      <c r="BJ7" s="125">
        <f t="shared" si="41"/>
        <v>126</v>
      </c>
      <c r="BK7" s="125" t="str">
        <f>IF(BF7&lt;&gt;"", IF(RANK(BJ7, BJ$5:BJ$62)+COUNTIF(BJ$5:BJ7,BJ7)-1&lt;=(BK$65-BI$63), RANK(BJ7, BJ$5:BJ$62)+COUNTIF(BJ$5:BJ7,BJ7)-1, ""), "")</f>
        <v/>
      </c>
      <c r="BL7" s="135">
        <f t="shared" si="42"/>
        <v>0</v>
      </c>
      <c r="BM7" s="123">
        <v>66</v>
      </c>
      <c r="BN7" s="123"/>
      <c r="BO7" s="124">
        <f t="shared" si="43"/>
        <v>1.3400198972651411E-3</v>
      </c>
      <c r="BP7" s="125">
        <f t="shared" si="44"/>
        <v>0</v>
      </c>
      <c r="BQ7" s="125">
        <f t="shared" si="45"/>
        <v>66</v>
      </c>
      <c r="BR7" s="125" t="str">
        <f>IF(BM7&lt;&gt;"", IF(RANK(BQ7, BQ$5:BQ$62)+COUNTIF(BQ$5:BQ7,BQ7)-1&lt;=(BR$65-BP$63), RANK(BQ7, BQ$5:BQ$62)+COUNTIF(BQ$5:BQ7,BQ7)-1, ""), "")</f>
        <v/>
      </c>
      <c r="BS7" s="135">
        <f t="shared" si="46"/>
        <v>0</v>
      </c>
      <c r="BT7" s="123">
        <v>172</v>
      </c>
      <c r="BU7" s="123"/>
      <c r="BV7" s="124">
        <f t="shared" si="47"/>
        <v>3.4452367598750101E-3</v>
      </c>
      <c r="BW7" s="125">
        <f t="shared" si="48"/>
        <v>0</v>
      </c>
      <c r="BX7" s="125">
        <f t="shared" si="49"/>
        <v>172</v>
      </c>
      <c r="BY7" s="125" t="str">
        <f>IF(BT7&lt;&gt;"", IF(RANK(BX7, BX$5:BX$62)+COUNTIF(BX$5:BX7,BX7)-1&lt;=(BY$65-BW$63), RANK(BX7, BX$5:BX$62)+COUNTIF(BX$5:BX7,BX7)-1, ""), "")</f>
        <v/>
      </c>
      <c r="BZ7" s="135">
        <f t="shared" si="50"/>
        <v>0</v>
      </c>
      <c r="CA7" s="123">
        <v>93</v>
      </c>
      <c r="CB7" s="123"/>
      <c r="CC7" s="124">
        <f t="shared" si="51"/>
        <v>1.8505989572969316E-3</v>
      </c>
      <c r="CD7" s="125">
        <f t="shared" si="52"/>
        <v>0</v>
      </c>
      <c r="CE7" s="125">
        <f t="shared" si="53"/>
        <v>93</v>
      </c>
      <c r="CF7" s="125" t="str">
        <f>IF(CA7&lt;&gt;"", IF(RANK(CE7, CE$5:CE$62)+COUNTIF(CE$5:CE7,CE7)-1&lt;=(CF$65-CD$63), RANK(CE7, CE$5:CE$62)+COUNTIF(CE$5:CE7,CE7)-1, ""), "")</f>
        <v/>
      </c>
      <c r="CG7" s="135">
        <f t="shared" si="54"/>
        <v>0</v>
      </c>
      <c r="CH7" s="123">
        <v>29</v>
      </c>
      <c r="CI7" s="123"/>
      <c r="CJ7" s="124">
        <f t="shared" si="55"/>
        <v>5.5969429111823055E-4</v>
      </c>
      <c r="CK7" s="125">
        <f t="shared" si="56"/>
        <v>0</v>
      </c>
      <c r="CL7" s="125">
        <f t="shared" si="57"/>
        <v>29</v>
      </c>
      <c r="CM7" s="125" t="str">
        <f>IF(CH7&lt;&gt;"", IF(RANK(CL7, CL$5:CL$62)+COUNTIF(CL$5:CL7,CL7)-1&lt;=(CM$65-CK$63), RANK(CL7, CL$5:CL$62)+COUNTIF(CL$5:CL7,CL7)-1, ""), "")</f>
        <v/>
      </c>
      <c r="CN7" s="135">
        <f t="shared" si="58"/>
        <v>0</v>
      </c>
      <c r="CO7" s="123">
        <v>39</v>
      </c>
      <c r="CP7" s="123"/>
      <c r="CQ7" s="124">
        <f t="shared" si="59"/>
        <v>7.6968620485494378E-4</v>
      </c>
      <c r="CR7" s="125">
        <f t="shared" si="60"/>
        <v>0</v>
      </c>
      <c r="CS7" s="125">
        <f t="shared" si="61"/>
        <v>39</v>
      </c>
      <c r="CT7" s="125" t="str">
        <f>IF(CO7&lt;&gt;"", IF(RANK(CS7, CS$5:CS$62)+COUNTIF(CS$5:CS7,CS7)-1&lt;=(CT$65-CR$63), RANK(CS7, CS$5:CS$62)+COUNTIF(CS$5:CS7,CS7)-1, ""), "")</f>
        <v/>
      </c>
      <c r="CU7" s="135">
        <f t="shared" si="62"/>
        <v>0</v>
      </c>
      <c r="CV7" s="123">
        <v>153</v>
      </c>
      <c r="CW7" s="123"/>
      <c r="CX7" s="124">
        <f t="shared" si="63"/>
        <v>3.2720273738237808E-3</v>
      </c>
      <c r="CY7" s="125">
        <f t="shared" si="64"/>
        <v>0</v>
      </c>
      <c r="CZ7" s="125">
        <f t="shared" si="65"/>
        <v>153</v>
      </c>
      <c r="DA7" s="125" t="str">
        <f>IF(CV7&lt;&gt;"", IF(RANK(CZ7, CZ$5:CZ$62)+COUNTIF(CZ$5:CZ7,CZ7)-1&lt;=(DA$65-CY$63), RANK(CZ7, CZ$5:CZ$62)+COUNTIF(CZ$5:CZ7,CZ7)-1, ""), "")</f>
        <v/>
      </c>
      <c r="DB7" s="135">
        <f t="shared" si="66"/>
        <v>0</v>
      </c>
      <c r="DC7" s="123"/>
      <c r="DD7" s="123"/>
      <c r="DE7" s="124" t="str">
        <f t="shared" si="67"/>
        <v/>
      </c>
      <c r="DF7" s="125" t="str">
        <f t="shared" si="68"/>
        <v/>
      </c>
      <c r="DG7" s="125" t="str">
        <f t="shared" si="69"/>
        <v/>
      </c>
      <c r="DH7" s="125" t="str">
        <f>IF(DC7&lt;&gt;"", IF(RANK(DG7, DG$5:DG$62)+COUNTIF(DG$5:DG7,DG7)-1&lt;=(DH$65-DF$63), RANK(DG7, DG$5:DG$62)+COUNTIF(DG$5:DG7,DG7)-1, ""), "")</f>
        <v/>
      </c>
      <c r="DI7" s="135" t="str">
        <f t="shared" si="70"/>
        <v/>
      </c>
      <c r="DJ7" s="123"/>
      <c r="DK7" s="123"/>
      <c r="DL7" s="124" t="str">
        <f t="shared" si="71"/>
        <v/>
      </c>
      <c r="DM7" s="125" t="str">
        <f t="shared" si="72"/>
        <v/>
      </c>
      <c r="DN7" s="125" t="str">
        <f t="shared" si="73"/>
        <v/>
      </c>
      <c r="DO7" s="125" t="str">
        <f>IF(DJ7&lt;&gt;"", IF(RANK(DN7, DN$5:DN$62)+COUNTIF(DN$5:DN7,DN7)-1&lt;=(DO$65-DM$63), RANK(DN7, DN$5:DN$62)+COUNTIF(DN$5:DN7,DN7)-1, ""), "")</f>
        <v/>
      </c>
      <c r="DP7" s="135" t="str">
        <f t="shared" si="74"/>
        <v/>
      </c>
      <c r="DQ7" s="123"/>
      <c r="DR7" s="123"/>
      <c r="DS7" s="124" t="str">
        <f t="shared" si="75"/>
        <v/>
      </c>
      <c r="DT7" s="125" t="str">
        <f t="shared" si="76"/>
        <v/>
      </c>
      <c r="DU7" s="125" t="str">
        <f t="shared" si="77"/>
        <v/>
      </c>
      <c r="DV7" s="125" t="str">
        <f>IF(DQ7&lt;&gt;"", IF(RANK(DU7, DU$5:DU$62)+COUNTIF(DU$5:DU7,DU7)-1&lt;=(DV$65-DT$63), RANK(DU7, DU$5:DU$62)+COUNTIF(DU$5:DU7,DU7)-1, ""), "")</f>
        <v/>
      </c>
      <c r="DW7" s="135" t="str">
        <f t="shared" si="78"/>
        <v/>
      </c>
      <c r="DX7" s="123"/>
      <c r="DY7" s="123"/>
      <c r="DZ7" s="124" t="str">
        <f t="shared" si="79"/>
        <v/>
      </c>
      <c r="EA7" s="125" t="str">
        <f t="shared" si="80"/>
        <v/>
      </c>
      <c r="EB7" s="125" t="str">
        <f t="shared" si="81"/>
        <v/>
      </c>
      <c r="EC7" s="125" t="str">
        <f>IF(DX7&lt;&gt;"", IF(RANK(EB7, EB$5:EB$62)+COUNTIF(EB$5:EB7,EB7)-1&lt;=(EC$65-EA$63), RANK(EB7, EB$5:EB$62)+COUNTIF(EB$5:EB7,EB7)-1, ""), "")</f>
        <v/>
      </c>
      <c r="ED7" s="135" t="str">
        <f t="shared" si="82"/>
        <v/>
      </c>
      <c r="EE7" s="123"/>
      <c r="EF7" s="123"/>
      <c r="EG7" s="124" t="str">
        <f t="shared" si="83"/>
        <v/>
      </c>
      <c r="EH7" s="125" t="str">
        <f t="shared" si="84"/>
        <v/>
      </c>
      <c r="EI7" s="125" t="str">
        <f t="shared" si="85"/>
        <v/>
      </c>
      <c r="EJ7" s="125" t="str">
        <f>IF(EE7&lt;&gt;"", IF(RANK(EI7, EI$5:EI$62)+COUNTIF(EI$5:EI7,EI7)-1&lt;=(EJ$65-EH$63), RANK(EI7, EI$5:EI$62)+COUNTIF(EI$5:EI7,EI7)-1, ""), "")</f>
        <v/>
      </c>
      <c r="EK7" s="135" t="str">
        <f t="shared" si="86"/>
        <v/>
      </c>
      <c r="EL7" s="123"/>
      <c r="EM7" s="123"/>
      <c r="EN7" s="124" t="str">
        <f t="shared" si="87"/>
        <v/>
      </c>
      <c r="EO7" s="125" t="str">
        <f t="shared" si="88"/>
        <v/>
      </c>
      <c r="EP7" s="125" t="str">
        <f t="shared" si="89"/>
        <v/>
      </c>
      <c r="EQ7" s="125" t="str">
        <f>IF(EL7&lt;&gt;"", IF(RANK(EP7, EP$5:EP$62)+COUNTIF(EP$5:EP7,EP7)-1&lt;=(EQ$65-EO$63), RANK(EP7, EP$5:EP$62)+COUNTIF(EP$5:EP7,EP7)-1, ""), "")</f>
        <v/>
      </c>
      <c r="ER7" s="135" t="str">
        <f t="shared" si="90"/>
        <v/>
      </c>
      <c r="ES7" s="123"/>
      <c r="ET7" s="123"/>
      <c r="EU7" s="124" t="str">
        <f t="shared" si="91"/>
        <v/>
      </c>
      <c r="EV7" s="125" t="str">
        <f t="shared" si="92"/>
        <v/>
      </c>
      <c r="EW7" s="125" t="str">
        <f t="shared" si="93"/>
        <v/>
      </c>
      <c r="EX7" s="125" t="str">
        <f>IF(ES7&lt;&gt;"", IF(RANK(EW7, EW$5:EW$62)+COUNTIF(EW$5:EW7,EW7)-1&lt;=(EX$65-EV$63), RANK(EW7, EW$5:EW$62)+COUNTIF(EW$5:EW7,EW7)-1, ""), "")</f>
        <v/>
      </c>
      <c r="EY7" s="135" t="str">
        <f t="shared" si="94"/>
        <v/>
      </c>
      <c r="EZ7" s="123"/>
      <c r="FA7" s="123"/>
      <c r="FB7" s="124" t="str">
        <f t="shared" si="95"/>
        <v/>
      </c>
      <c r="FC7" s="125" t="str">
        <f t="shared" si="96"/>
        <v/>
      </c>
      <c r="FD7" s="125" t="str">
        <f t="shared" si="97"/>
        <v/>
      </c>
      <c r="FE7" s="125" t="str">
        <f>IF(EZ7&lt;&gt;"", IF(RANK(FD7, FD$5:FD$62)+COUNTIF(FD$5:FD7,FD7)-1&lt;=(FE$65-FC$63), RANK(FD7, FD$5:FD$62)+COUNTIF(FD$5:FD7,FD7)-1, ""), "")</f>
        <v/>
      </c>
      <c r="FF7" s="135" t="str">
        <f t="shared" si="98"/>
        <v/>
      </c>
      <c r="FG7" s="123"/>
      <c r="FH7" s="123"/>
      <c r="FI7" s="124" t="str">
        <f t="shared" si="99"/>
        <v/>
      </c>
      <c r="FJ7" s="125" t="str">
        <f t="shared" si="100"/>
        <v/>
      </c>
      <c r="FK7" s="125" t="str">
        <f t="shared" si="101"/>
        <v/>
      </c>
      <c r="FL7" s="125" t="str">
        <f>IF(FG7&lt;&gt;"", IF(RANK(FK7, FK$5:FK$62)+COUNTIF(FK$5:FK7,FK7)-1&lt;=(FL$65-FJ$63), RANK(FK7, FK$5:FK$62)+COUNTIF(FK$5:FK7,FK7)-1, ""), "")</f>
        <v/>
      </c>
      <c r="FM7" s="135" t="str">
        <f t="shared" si="102"/>
        <v/>
      </c>
      <c r="FN7" s="123"/>
      <c r="FO7" s="123"/>
      <c r="FP7" s="124" t="str">
        <f t="shared" si="103"/>
        <v/>
      </c>
      <c r="FQ7" s="125" t="str">
        <f t="shared" si="104"/>
        <v/>
      </c>
      <c r="FR7" s="125" t="str">
        <f t="shared" si="105"/>
        <v/>
      </c>
      <c r="FS7" s="125" t="str">
        <f>IF(FN7&lt;&gt;"", IF(RANK(FR7, FR$5:FR$62)+COUNTIF(FR$5:FR7,FR7)-1&lt;=(FS$65-FQ$63), RANK(FR7, FR$5:FR$62)+COUNTIF(FR$5:FR7,FR7)-1, ""), "")</f>
        <v/>
      </c>
      <c r="FT7" s="135" t="str">
        <f t="shared" si="106"/>
        <v/>
      </c>
      <c r="FU7" s="123">
        <v>54</v>
      </c>
      <c r="FV7" s="123"/>
      <c r="FW7" s="124">
        <f t="shared" si="107"/>
        <v>1.1576555331646872E-3</v>
      </c>
      <c r="FX7" s="125">
        <f t="shared" si="108"/>
        <v>0</v>
      </c>
      <c r="FY7" s="125">
        <f t="shared" si="109"/>
        <v>54</v>
      </c>
      <c r="FZ7" s="125" t="str">
        <f>IF(FU7&lt;&gt;"", IF(RANK(FY7, FY$5:FY$62)+COUNTIF(FY$5:FY7,FY7)-1&lt;=(FZ$65-FX$63), RANK(FY7, FY$5:FY$62)+COUNTIF(FY$5:FY7,FY7)-1, ""), "")</f>
        <v/>
      </c>
      <c r="GA7" s="135">
        <f t="shared" si="110"/>
        <v>0</v>
      </c>
      <c r="GB7" s="123">
        <v>27</v>
      </c>
      <c r="GC7" s="123"/>
      <c r="GD7" s="124">
        <f t="shared" si="111"/>
        <v>6.2809686649452161E-4</v>
      </c>
      <c r="GE7" s="125">
        <f t="shared" si="112"/>
        <v>0</v>
      </c>
      <c r="GF7" s="125">
        <f t="shared" si="113"/>
        <v>27</v>
      </c>
      <c r="GG7" s="125" t="str">
        <f>IF(GB7&lt;&gt;"", IF(RANK(GF7, GF$5:GF$62)+COUNTIF(GF$5:GF7,GF7)-1&lt;=(GG$65-GE$63), RANK(GF7, GF$5:GF$62)+COUNTIF(GF$5:GF7,GF7)-1, ""), "")</f>
        <v/>
      </c>
      <c r="GH7" s="135">
        <f t="shared" si="114"/>
        <v>0</v>
      </c>
      <c r="GI7" s="123">
        <v>161</v>
      </c>
      <c r="GJ7" s="123"/>
      <c r="GK7" s="124">
        <f t="shared" si="115"/>
        <v>3.4337143832110562E-3</v>
      </c>
      <c r="GL7" s="125">
        <f t="shared" si="116"/>
        <v>0</v>
      </c>
      <c r="GM7" s="125">
        <f t="shared" si="117"/>
        <v>161</v>
      </c>
      <c r="GN7" s="125" t="str">
        <f>IF(GI7&lt;&gt;"", IF(RANK(GM7, GM$5:GM$62)+COUNTIF(GM$5:GM7,GM7)-1&lt;=(GN$65-GL$63), RANK(GM7, GM$5:GM$62)+COUNTIF(GM$5:GM7,GM7)-1, ""), "")</f>
        <v/>
      </c>
      <c r="GO7" s="135">
        <f t="shared" si="118"/>
        <v>0</v>
      </c>
      <c r="GP7" s="123"/>
      <c r="GQ7" s="123"/>
      <c r="GR7" s="124" t="str">
        <f t="shared" si="119"/>
        <v/>
      </c>
      <c r="GS7" s="125" t="str">
        <f t="shared" si="120"/>
        <v/>
      </c>
      <c r="GT7" s="125" t="str">
        <f t="shared" si="121"/>
        <v/>
      </c>
      <c r="GU7" s="125" t="str">
        <f>IF(GP7&lt;&gt;"", IF(RANK(GT7, GT$5:GT$62)+COUNTIF(GT$5:GT7,GT7)-1&lt;=(GU$65-GS$63), RANK(GT7, GT$5:GT$62)+COUNTIF(GT$5:GT7,GT7)-1, ""), "")</f>
        <v/>
      </c>
      <c r="GV7" s="135" t="str">
        <f t="shared" si="122"/>
        <v/>
      </c>
      <c r="GW7" s="123">
        <v>56</v>
      </c>
      <c r="GX7" s="123"/>
      <c r="GY7" s="124">
        <f t="shared" si="123"/>
        <v>1.308716989950923E-3</v>
      </c>
      <c r="GZ7" s="125">
        <f t="shared" si="124"/>
        <v>0</v>
      </c>
      <c r="HA7" s="125">
        <f t="shared" si="125"/>
        <v>56</v>
      </c>
      <c r="HB7" s="125" t="str">
        <f>IF(GW7&lt;&gt;"", IF(RANK(HA7, HA$5:HA$62)+COUNTIF(HA$5:HA7,HA7)-1&lt;=(HB$65-GZ$63), RANK(HA7, HA$5:HA$62)+COUNTIF(HA$5:HA7,HA7)-1, ""), "")</f>
        <v/>
      </c>
      <c r="HC7" s="135">
        <f t="shared" si="126"/>
        <v>0</v>
      </c>
      <c r="HD7" s="123">
        <v>31</v>
      </c>
      <c r="HE7" s="123"/>
      <c r="HF7" s="124">
        <f t="shared" si="127"/>
        <v>7.2165188444258213E-4</v>
      </c>
      <c r="HG7" s="125">
        <f t="shared" si="128"/>
        <v>0</v>
      </c>
      <c r="HH7" s="125">
        <f t="shared" si="129"/>
        <v>31</v>
      </c>
      <c r="HI7" s="125" t="str">
        <f>IF(HD7&lt;&gt;"", IF(RANK(HH7, HH$5:HH$62)+COUNTIF(HH$5:HH7,HH7)-1&lt;=(HI$65-HG$63), RANK(HH7, HH$5:HH$62)+COUNTIF(HH$5:HH7,HH7)-1, ""), "")</f>
        <v/>
      </c>
      <c r="HJ7" s="135">
        <f t="shared" si="130"/>
        <v>0</v>
      </c>
      <c r="HK7" s="123">
        <v>72</v>
      </c>
      <c r="HL7" s="123"/>
      <c r="HM7" s="124">
        <f t="shared" si="131"/>
        <v>1.762114537444934E-3</v>
      </c>
      <c r="HN7" s="125">
        <f t="shared" si="132"/>
        <v>0</v>
      </c>
      <c r="HO7" s="125">
        <f t="shared" si="133"/>
        <v>72</v>
      </c>
      <c r="HP7" s="125" t="str">
        <f>IF(HK7&lt;&gt;"", IF(RANK(HO7, HO$5:HO$62)+COUNTIF(HO$5:HO7,HO7)-1&lt;=(HP$65-HN$63), RANK(HO7, HO$5:HO$62)+COUNTIF(HO$5:HO7,HO7)-1, ""), "")</f>
        <v/>
      </c>
      <c r="HQ7" s="135">
        <f t="shared" si="134"/>
        <v>0</v>
      </c>
      <c r="HR7" s="123">
        <v>1792</v>
      </c>
      <c r="HS7" s="123"/>
      <c r="HT7" s="124">
        <f t="shared" si="135"/>
        <v>4.4623736241844715E-2</v>
      </c>
      <c r="HU7" s="125">
        <f t="shared" si="136"/>
        <v>0</v>
      </c>
      <c r="HV7" s="125">
        <f t="shared" si="137"/>
        <v>1792</v>
      </c>
      <c r="HW7" s="125" t="str">
        <f>IF(HR7&lt;&gt;"", IF(RANK(HV7, HV$5:HV$62)+COUNTIF(HV$5:HV7,HV7)-1&lt;=(HW$65-HU$63), RANK(HV7, HV$5:HV$62)+COUNTIF(HV$5:HV7,HV7)-1, ""), "")</f>
        <v/>
      </c>
      <c r="HX7" s="135">
        <f t="shared" si="138"/>
        <v>0</v>
      </c>
      <c r="HY7" s="123"/>
      <c r="HZ7" s="123"/>
      <c r="IA7" s="124" t="str">
        <f t="shared" si="139"/>
        <v/>
      </c>
      <c r="IB7" s="125" t="str">
        <f t="shared" si="140"/>
        <v/>
      </c>
      <c r="IC7" s="125" t="str">
        <f t="shared" si="141"/>
        <v/>
      </c>
      <c r="ID7" s="125" t="str">
        <f>IF(HY7&lt;&gt;"", IF(RANK(IC7, IC$5:IC$62)+COUNTIF(IC$5:IC7,IC7)-1&lt;=(ID$65-IB$63), RANK(IC7, IC$5:IC$62)+COUNTIF(IC$5:IC7,IC7)-1, ""), "")</f>
        <v/>
      </c>
      <c r="IE7" s="135" t="str">
        <f t="shared" si="142"/>
        <v/>
      </c>
      <c r="IF7" s="123"/>
      <c r="IG7" s="123"/>
      <c r="IH7" s="124" t="str">
        <f t="shared" si="143"/>
        <v/>
      </c>
      <c r="II7" s="125" t="str">
        <f t="shared" si="144"/>
        <v/>
      </c>
      <c r="IJ7" s="125" t="str">
        <f t="shared" si="145"/>
        <v/>
      </c>
      <c r="IK7" s="125" t="str">
        <f>IF(IF7&lt;&gt;"", IF(RANK(IJ7, IJ$5:IJ$62)+COUNTIF(IJ$5:IJ7,IJ7)-1&lt;=(IK$65-II$63), RANK(IJ7, IJ$5:IJ$62)+COUNTIF(IJ$5:IJ7,IJ7)-1, ""), "")</f>
        <v/>
      </c>
      <c r="IL7" s="135" t="str">
        <f t="shared" si="146"/>
        <v/>
      </c>
      <c r="IM7" s="123"/>
      <c r="IN7" s="123"/>
      <c r="IO7" s="124" t="str">
        <f t="shared" si="147"/>
        <v/>
      </c>
      <c r="IP7" s="125" t="str">
        <f t="shared" si="148"/>
        <v/>
      </c>
      <c r="IQ7" s="125" t="str">
        <f t="shared" si="149"/>
        <v/>
      </c>
      <c r="IR7" s="125" t="str">
        <f>IF(IM7&lt;&gt;"", IF(RANK(IQ7, IQ$5:IQ$62)+COUNTIF(IQ$5:IQ7,IQ7)-1&lt;=(IR$65-IP$63), RANK(IQ7, IQ$5:IQ$62)+COUNTIF(IQ$5:IQ7,IQ7)-1, ""), "")</f>
        <v/>
      </c>
      <c r="IS7" s="135" t="str">
        <f t="shared" si="150"/>
        <v/>
      </c>
      <c r="IT7" s="123"/>
      <c r="IU7" s="123"/>
      <c r="IV7" s="124" t="str">
        <f t="shared" si="151"/>
        <v/>
      </c>
      <c r="IW7" s="125" t="str">
        <f t="shared" si="152"/>
        <v/>
      </c>
      <c r="IX7" s="125" t="str">
        <f t="shared" si="153"/>
        <v/>
      </c>
      <c r="IY7" s="125" t="str">
        <f>IF(IT7&lt;&gt;"", IF(RANK(IX7, IX$5:IX$62)+COUNTIF(IX$5:IX7,IX7)-1&lt;=(IY$65-IW$63), RANK(IX7, IX$5:IX$62)+COUNTIF(IX$5:IX7,IX7)-1, ""), "")</f>
        <v/>
      </c>
      <c r="IZ7" s="135" t="str">
        <f t="shared" si="154"/>
        <v/>
      </c>
      <c r="JA7" s="123"/>
      <c r="JB7" s="123"/>
      <c r="JC7" s="124" t="str">
        <f t="shared" si="155"/>
        <v/>
      </c>
      <c r="JD7" s="125" t="str">
        <f t="shared" si="156"/>
        <v/>
      </c>
      <c r="JE7" s="125" t="str">
        <f t="shared" si="157"/>
        <v/>
      </c>
      <c r="JF7" s="125" t="str">
        <f>IF(JA7&lt;&gt;"", IF(RANK(JE7, JE$5:JE$62)+COUNTIF(JE$5:JE7,JE7)-1&lt;=(JF$65-JD$63), RANK(JE7, JE$5:JE$62)+COUNTIF(JE$5:JE7,JE7)-1, ""), "")</f>
        <v/>
      </c>
      <c r="JG7" s="135" t="str">
        <f t="shared" si="158"/>
        <v/>
      </c>
      <c r="JH7" s="123"/>
      <c r="JI7" s="123"/>
      <c r="JJ7" s="124" t="str">
        <f t="shared" si="159"/>
        <v/>
      </c>
      <c r="JK7" s="125" t="str">
        <f t="shared" si="160"/>
        <v/>
      </c>
      <c r="JL7" s="125" t="str">
        <f t="shared" si="161"/>
        <v/>
      </c>
      <c r="JM7" s="125" t="str">
        <f>IF(JH7&lt;&gt;"", IF(RANK(JL7, JL$5:JL$62)+COUNTIF(JL$5:JL7,JL7)-1&lt;=(JM$65-JK$63), RANK(JL7, JL$5:JL$62)+COUNTIF(JL$5:JL7,JL7)-1, ""), "")</f>
        <v/>
      </c>
      <c r="JN7" s="135" t="str">
        <f t="shared" si="162"/>
        <v/>
      </c>
      <c r="JO7" s="123"/>
      <c r="JP7" s="123"/>
      <c r="JQ7" s="124" t="str">
        <f t="shared" si="163"/>
        <v/>
      </c>
      <c r="JR7" s="125" t="str">
        <f t="shared" si="164"/>
        <v/>
      </c>
      <c r="JS7" s="125" t="str">
        <f t="shared" si="165"/>
        <v/>
      </c>
      <c r="JT7" s="125" t="str">
        <f>IF(JO7&lt;&gt;"", IF(RANK(JS7, JS$5:JS$62)+COUNTIF(JS$5:JS7,JS7)-1&lt;=(JT$65-JR$63), RANK(JS7, JS$5:JS$62)+COUNTIF(JS$5:JS7,JS7)-1, ""), "")</f>
        <v/>
      </c>
      <c r="JU7" s="135" t="str">
        <f t="shared" si="166"/>
        <v/>
      </c>
      <c r="JV7" s="123"/>
      <c r="JW7" s="123"/>
      <c r="JX7" s="124" t="str">
        <f t="shared" si="167"/>
        <v/>
      </c>
      <c r="JY7" s="125" t="str">
        <f t="shared" si="168"/>
        <v/>
      </c>
      <c r="JZ7" s="125" t="str">
        <f t="shared" si="169"/>
        <v/>
      </c>
      <c r="KA7" s="125" t="str">
        <f>IF(JV7&lt;&gt;"", IF(RANK(JZ7, JZ$5:JZ$62)+COUNTIF(JZ$5:JZ7,JZ7)-1&lt;=(KA$65-JY$63), RANK(JZ7, JZ$5:JZ$62)+COUNTIF(JZ$5:JZ7,JZ7)-1, ""), "")</f>
        <v/>
      </c>
      <c r="KB7" s="135" t="str">
        <f t="shared" si="170"/>
        <v/>
      </c>
      <c r="KC7" s="132" t="str">
        <f t="shared" si="171"/>
        <v/>
      </c>
      <c r="KD7" s="36">
        <f t="shared" si="172"/>
        <v>2921</v>
      </c>
      <c r="KE7" s="36">
        <v>3867</v>
      </c>
      <c r="KF7" s="36">
        <f t="shared" si="173"/>
        <v>6788</v>
      </c>
      <c r="KG7" s="37"/>
      <c r="KH7" s="67" t="str">
        <f t="shared" si="2"/>
        <v/>
      </c>
      <c r="KI7" s="69" t="str">
        <f t="shared" si="3"/>
        <v/>
      </c>
      <c r="KJ7" s="69" t="str">
        <f t="shared" si="174"/>
        <v/>
      </c>
      <c r="KK7" s="69"/>
      <c r="KL7" s="66" t="str">
        <f t="shared" si="175"/>
        <v/>
      </c>
      <c r="KM7" s="69" t="str">
        <f t="shared" si="176"/>
        <v/>
      </c>
      <c r="KN7" s="67" t="str">
        <f t="shared" si="177"/>
        <v/>
      </c>
      <c r="KO7" s="67" t="str">
        <f>IF(KN7&lt;&gt;"", IF(RANK(KN7, $KN$5:$KN$62)+COUNTIF(KN$5:KN7,KN7)-1&lt;=(400-$KJ$63-$KM$63), RANK(KN7, $KN$5:$KN$62)+COUNTIF(KN$5:KN7,KN7)-1, ""), "")</f>
        <v/>
      </c>
      <c r="KP7" s="76" t="str">
        <f t="shared" si="178"/>
        <v/>
      </c>
      <c r="KQ7" s="86" t="str">
        <f t="shared" si="4"/>
        <v/>
      </c>
      <c r="KS7" s="126">
        <f t="shared" si="5"/>
        <v>2.126601326412752E-4</v>
      </c>
      <c r="KT7" s="45">
        <f t="shared" si="6"/>
        <v>0</v>
      </c>
      <c r="KU7" s="53">
        <f t="shared" si="179"/>
        <v>-2.126601326412752E-4</v>
      </c>
      <c r="KW7" s="80" t="str">
        <f t="shared" si="7"/>
        <v/>
      </c>
      <c r="KX7" s="45" t="str">
        <f t="shared" si="180"/>
        <v/>
      </c>
      <c r="KY7" s="45" t="str">
        <f t="shared" si="8"/>
        <v/>
      </c>
      <c r="KZ7" s="127" t="str">
        <f t="shared" si="181"/>
        <v/>
      </c>
    </row>
    <row r="8" spans="1:312" ht="15" customHeight="1" x14ac:dyDescent="0.2">
      <c r="A8" s="128" t="s">
        <v>174</v>
      </c>
      <c r="B8" s="123"/>
      <c r="C8" s="123"/>
      <c r="D8" s="124" t="str">
        <f t="shared" si="0"/>
        <v/>
      </c>
      <c r="E8" s="125" t="str">
        <f t="shared" si="9"/>
        <v/>
      </c>
      <c r="F8" s="125" t="str">
        <f t="shared" si="1"/>
        <v/>
      </c>
      <c r="G8" s="125" t="str">
        <f>IF(B8&lt;&gt;"", IF(RANK(F8, F$5:F$62)+COUNTIF(F$5:F8,F8)-1&lt;=(G$65-E$63), RANK(F8, F$5:F$62)+COUNTIF(F$5:F8,F8)-1, ""), "")</f>
        <v/>
      </c>
      <c r="H8" s="135" t="str">
        <f t="shared" si="10"/>
        <v/>
      </c>
      <c r="I8" s="123"/>
      <c r="J8" s="123"/>
      <c r="K8" s="124" t="str">
        <f t="shared" si="11"/>
        <v/>
      </c>
      <c r="L8" s="125" t="str">
        <f t="shared" si="12"/>
        <v/>
      </c>
      <c r="M8" s="125" t="str">
        <f t="shared" si="13"/>
        <v/>
      </c>
      <c r="N8" s="125" t="str">
        <f>IF(I8&lt;&gt;"", IF(RANK(M8, M$5:M$62)+COUNTIF(M$5:M8,M8)-1&lt;=(N$65-L$63), RANK(M8, M$5:M$62)+COUNTIF(M$5:M8,M8)-1, ""), "")</f>
        <v/>
      </c>
      <c r="O8" s="135" t="str">
        <f t="shared" si="14"/>
        <v/>
      </c>
      <c r="P8" s="123"/>
      <c r="Q8" s="123"/>
      <c r="R8" s="124" t="str">
        <f t="shared" si="15"/>
        <v/>
      </c>
      <c r="S8" s="125" t="str">
        <f t="shared" si="16"/>
        <v/>
      </c>
      <c r="T8" s="125" t="str">
        <f t="shared" si="17"/>
        <v/>
      </c>
      <c r="U8" s="125" t="str">
        <f>IF(P8&lt;&gt;"", IF(RANK(T8, T$5:T$62)+COUNTIF(T$5:T8,T8)-1&lt;=(U$65-S$63), RANK(T8, T$5:T$62)+COUNTIF(T$5:T8,T8)-1, ""), "")</f>
        <v/>
      </c>
      <c r="V8" s="135" t="str">
        <f t="shared" si="18"/>
        <v/>
      </c>
      <c r="W8" s="123"/>
      <c r="X8" s="123"/>
      <c r="Y8" s="124" t="str">
        <f t="shared" si="19"/>
        <v/>
      </c>
      <c r="Z8" s="125" t="str">
        <f t="shared" si="20"/>
        <v/>
      </c>
      <c r="AA8" s="125" t="str">
        <f t="shared" si="21"/>
        <v/>
      </c>
      <c r="AB8" s="125" t="str">
        <f>IF(W8&lt;&gt;"", IF(RANK(AA8, AA$5:AA$62)+COUNTIF(AA$5:AA8,AA8)-1&lt;=(AB$65-Z$63), RANK(AA8, AA$5:AA$62)+COUNTIF(AA$5:AA8,AA8)-1, ""), "")</f>
        <v/>
      </c>
      <c r="AC8" s="135" t="str">
        <f t="shared" si="22"/>
        <v/>
      </c>
      <c r="AD8" s="123"/>
      <c r="AE8" s="123"/>
      <c r="AF8" s="124" t="str">
        <f t="shared" si="23"/>
        <v/>
      </c>
      <c r="AG8" s="125" t="str">
        <f t="shared" si="24"/>
        <v/>
      </c>
      <c r="AH8" s="125" t="str">
        <f t="shared" si="25"/>
        <v/>
      </c>
      <c r="AI8" s="125" t="str">
        <f>IF(AD8&lt;&gt;"", IF(RANK(AH8, AH$5:AH$62)+COUNTIF(AH$5:AH8,AH8)-1&lt;=(AI$65-AG$63), RANK(AH8, AH$5:AH$62)+COUNTIF(AH$5:AH8,AH8)-1, ""), "")</f>
        <v/>
      </c>
      <c r="AJ8" s="135" t="str">
        <f t="shared" si="26"/>
        <v/>
      </c>
      <c r="AK8" s="123"/>
      <c r="AL8" s="123"/>
      <c r="AM8" s="124" t="str">
        <f t="shared" si="27"/>
        <v/>
      </c>
      <c r="AN8" s="125" t="str">
        <f t="shared" si="28"/>
        <v/>
      </c>
      <c r="AO8" s="125" t="str">
        <f t="shared" si="29"/>
        <v/>
      </c>
      <c r="AP8" s="125" t="str">
        <f>IF(AK8&lt;&gt;"", IF(RANK(AO8, AO$5:AO$62)+COUNTIF(AO$5:AO8,AO8)-1&lt;=(AP$65-AN$63), RANK(AO8, AO$5:AO$62)+COUNTIF(AO$5:AO8,AO8)-1, ""), "")</f>
        <v/>
      </c>
      <c r="AQ8" s="135" t="str">
        <f t="shared" si="30"/>
        <v/>
      </c>
      <c r="AR8" s="123"/>
      <c r="AS8" s="123"/>
      <c r="AT8" s="124" t="str">
        <f t="shared" si="31"/>
        <v/>
      </c>
      <c r="AU8" s="125" t="str">
        <f t="shared" si="32"/>
        <v/>
      </c>
      <c r="AV8" s="125" t="str">
        <f t="shared" si="33"/>
        <v/>
      </c>
      <c r="AW8" s="125" t="str">
        <f>IF(AR8&lt;&gt;"", IF(RANK(AV8, AV$5:AV$62)+COUNTIF(AV$5:AV8,AV8)-1&lt;=(AW$65-AU$63), RANK(AV8, AV$5:AV$62)+COUNTIF(AV$5:AV8,AV8)-1, ""), "")</f>
        <v/>
      </c>
      <c r="AX8" s="135" t="str">
        <f t="shared" si="34"/>
        <v/>
      </c>
      <c r="AY8" s="123"/>
      <c r="AZ8" s="123"/>
      <c r="BA8" s="124" t="str">
        <f t="shared" si="35"/>
        <v/>
      </c>
      <c r="BB8" s="125" t="str">
        <f t="shared" si="36"/>
        <v/>
      </c>
      <c r="BC8" s="125" t="str">
        <f t="shared" si="37"/>
        <v/>
      </c>
      <c r="BD8" s="125" t="str">
        <f>IF(AY8&lt;&gt;"", IF(RANK(BC8, BC$5:BC$62)+COUNTIF(BC$5:BC8,BC8)-1&lt;=(BD$65-BB$63), RANK(BC8, BC$5:BC$62)+COUNTIF(BC$5:BC8,BC8)-1, ""), "")</f>
        <v/>
      </c>
      <c r="BE8" s="135" t="str">
        <f t="shared" si="38"/>
        <v/>
      </c>
      <c r="BF8" s="123"/>
      <c r="BG8" s="123"/>
      <c r="BH8" s="124" t="str">
        <f t="shared" si="39"/>
        <v/>
      </c>
      <c r="BI8" s="125" t="str">
        <f t="shared" si="40"/>
        <v/>
      </c>
      <c r="BJ8" s="125" t="str">
        <f t="shared" si="41"/>
        <v/>
      </c>
      <c r="BK8" s="125" t="str">
        <f>IF(BF8&lt;&gt;"", IF(RANK(BJ8, BJ$5:BJ$62)+COUNTIF(BJ$5:BJ8,BJ8)-1&lt;=(BK$65-BI$63), RANK(BJ8, BJ$5:BJ$62)+COUNTIF(BJ$5:BJ8,BJ8)-1, ""), "")</f>
        <v/>
      </c>
      <c r="BL8" s="135" t="str">
        <f t="shared" si="42"/>
        <v/>
      </c>
      <c r="BM8" s="123"/>
      <c r="BN8" s="123"/>
      <c r="BO8" s="124" t="str">
        <f t="shared" si="43"/>
        <v/>
      </c>
      <c r="BP8" s="125" t="str">
        <f t="shared" si="44"/>
        <v/>
      </c>
      <c r="BQ8" s="125" t="str">
        <f t="shared" si="45"/>
        <v/>
      </c>
      <c r="BR8" s="125" t="str">
        <f>IF(BM8&lt;&gt;"", IF(RANK(BQ8, BQ$5:BQ$62)+COUNTIF(BQ$5:BQ8,BQ8)-1&lt;=(BR$65-BP$63), RANK(BQ8, BQ$5:BQ$62)+COUNTIF(BQ$5:BQ8,BQ8)-1, ""), "")</f>
        <v/>
      </c>
      <c r="BS8" s="135" t="str">
        <f t="shared" si="46"/>
        <v/>
      </c>
      <c r="BT8" s="123"/>
      <c r="BU8" s="123"/>
      <c r="BV8" s="124" t="str">
        <f t="shared" si="47"/>
        <v/>
      </c>
      <c r="BW8" s="125" t="str">
        <f t="shared" si="48"/>
        <v/>
      </c>
      <c r="BX8" s="125" t="str">
        <f t="shared" si="49"/>
        <v/>
      </c>
      <c r="BY8" s="125" t="str">
        <f>IF(BT8&lt;&gt;"", IF(RANK(BX8, BX$5:BX$62)+COUNTIF(BX$5:BX8,BX8)-1&lt;=(BY$65-BW$63), RANK(BX8, BX$5:BX$62)+COUNTIF(BX$5:BX8,BX8)-1, ""), "")</f>
        <v/>
      </c>
      <c r="BZ8" s="135" t="str">
        <f t="shared" si="50"/>
        <v/>
      </c>
      <c r="CA8" s="123"/>
      <c r="CB8" s="123"/>
      <c r="CC8" s="124" t="str">
        <f t="shared" si="51"/>
        <v/>
      </c>
      <c r="CD8" s="125" t="str">
        <f t="shared" si="52"/>
        <v/>
      </c>
      <c r="CE8" s="125" t="str">
        <f t="shared" si="53"/>
        <v/>
      </c>
      <c r="CF8" s="125" t="str">
        <f>IF(CA8&lt;&gt;"", IF(RANK(CE8, CE$5:CE$62)+COUNTIF(CE$5:CE8,CE8)-1&lt;=(CF$65-CD$63), RANK(CE8, CE$5:CE$62)+COUNTIF(CE$5:CE8,CE8)-1, ""), "")</f>
        <v/>
      </c>
      <c r="CG8" s="135" t="str">
        <f t="shared" si="54"/>
        <v/>
      </c>
      <c r="CH8" s="123"/>
      <c r="CI8" s="123"/>
      <c r="CJ8" s="124" t="str">
        <f t="shared" si="55"/>
        <v/>
      </c>
      <c r="CK8" s="125" t="str">
        <f t="shared" si="56"/>
        <v/>
      </c>
      <c r="CL8" s="125" t="str">
        <f t="shared" si="57"/>
        <v/>
      </c>
      <c r="CM8" s="125" t="str">
        <f>IF(CH8&lt;&gt;"", IF(RANK(CL8, CL$5:CL$62)+COUNTIF(CL$5:CL8,CL8)-1&lt;=(CM$65-CK$63), RANK(CL8, CL$5:CL$62)+COUNTIF(CL$5:CL8,CL8)-1, ""), "")</f>
        <v/>
      </c>
      <c r="CN8" s="135" t="str">
        <f t="shared" si="58"/>
        <v/>
      </c>
      <c r="CO8" s="123"/>
      <c r="CP8" s="123"/>
      <c r="CQ8" s="124" t="str">
        <f t="shared" si="59"/>
        <v/>
      </c>
      <c r="CR8" s="125" t="str">
        <f t="shared" si="60"/>
        <v/>
      </c>
      <c r="CS8" s="125" t="str">
        <f t="shared" si="61"/>
        <v/>
      </c>
      <c r="CT8" s="125" t="str">
        <f>IF(CO8&lt;&gt;"", IF(RANK(CS8, CS$5:CS$62)+COUNTIF(CS$5:CS8,CS8)-1&lt;=(CT$65-CR$63), RANK(CS8, CS$5:CS$62)+COUNTIF(CS$5:CS8,CS8)-1, ""), "")</f>
        <v/>
      </c>
      <c r="CU8" s="135" t="str">
        <f t="shared" si="62"/>
        <v/>
      </c>
      <c r="CV8" s="123"/>
      <c r="CW8" s="123"/>
      <c r="CX8" s="124" t="str">
        <f t="shared" si="63"/>
        <v/>
      </c>
      <c r="CY8" s="125" t="str">
        <f t="shared" si="64"/>
        <v/>
      </c>
      <c r="CZ8" s="125" t="str">
        <f t="shared" si="65"/>
        <v/>
      </c>
      <c r="DA8" s="125" t="str">
        <f>IF(CV8&lt;&gt;"", IF(RANK(CZ8, CZ$5:CZ$62)+COUNTIF(CZ$5:CZ8,CZ8)-1&lt;=(DA$65-CY$63), RANK(CZ8, CZ$5:CZ$62)+COUNTIF(CZ$5:CZ8,CZ8)-1, ""), "")</f>
        <v/>
      </c>
      <c r="DB8" s="135" t="str">
        <f t="shared" si="66"/>
        <v/>
      </c>
      <c r="DC8" s="123"/>
      <c r="DD8" s="123"/>
      <c r="DE8" s="124" t="str">
        <f t="shared" si="67"/>
        <v/>
      </c>
      <c r="DF8" s="125" t="str">
        <f t="shared" si="68"/>
        <v/>
      </c>
      <c r="DG8" s="125" t="str">
        <f t="shared" si="69"/>
        <v/>
      </c>
      <c r="DH8" s="125" t="str">
        <f>IF(DC8&lt;&gt;"", IF(RANK(DG8, DG$5:DG$62)+COUNTIF(DG$5:DG8,DG8)-1&lt;=(DH$65-DF$63), RANK(DG8, DG$5:DG$62)+COUNTIF(DG$5:DG8,DG8)-1, ""), "")</f>
        <v/>
      </c>
      <c r="DI8" s="135" t="str">
        <f t="shared" si="70"/>
        <v/>
      </c>
      <c r="DJ8" s="123"/>
      <c r="DK8" s="123"/>
      <c r="DL8" s="124" t="str">
        <f t="shared" si="71"/>
        <v/>
      </c>
      <c r="DM8" s="125" t="str">
        <f t="shared" si="72"/>
        <v/>
      </c>
      <c r="DN8" s="125" t="str">
        <f t="shared" si="73"/>
        <v/>
      </c>
      <c r="DO8" s="125" t="str">
        <f>IF(DJ8&lt;&gt;"", IF(RANK(DN8, DN$5:DN$62)+COUNTIF(DN$5:DN8,DN8)-1&lt;=(DO$65-DM$63), RANK(DN8, DN$5:DN$62)+COUNTIF(DN$5:DN8,DN8)-1, ""), "")</f>
        <v/>
      </c>
      <c r="DP8" s="135" t="str">
        <f t="shared" si="74"/>
        <v/>
      </c>
      <c r="DQ8" s="123"/>
      <c r="DR8" s="123"/>
      <c r="DS8" s="124" t="str">
        <f t="shared" si="75"/>
        <v/>
      </c>
      <c r="DT8" s="125" t="str">
        <f t="shared" si="76"/>
        <v/>
      </c>
      <c r="DU8" s="125" t="str">
        <f t="shared" si="77"/>
        <v/>
      </c>
      <c r="DV8" s="125" t="str">
        <f>IF(DQ8&lt;&gt;"", IF(RANK(DU8, DU$5:DU$62)+COUNTIF(DU$5:DU8,DU8)-1&lt;=(DV$65-DT$63), RANK(DU8, DU$5:DU$62)+COUNTIF(DU$5:DU8,DU8)-1, ""), "")</f>
        <v/>
      </c>
      <c r="DW8" s="135" t="str">
        <f t="shared" si="78"/>
        <v/>
      </c>
      <c r="DX8" s="123"/>
      <c r="DY8" s="123"/>
      <c r="DZ8" s="124" t="str">
        <f t="shared" si="79"/>
        <v/>
      </c>
      <c r="EA8" s="125" t="str">
        <f t="shared" si="80"/>
        <v/>
      </c>
      <c r="EB8" s="125" t="str">
        <f t="shared" si="81"/>
        <v/>
      </c>
      <c r="EC8" s="125" t="str">
        <f>IF(DX8&lt;&gt;"", IF(RANK(EB8, EB$5:EB$62)+COUNTIF(EB$5:EB8,EB8)-1&lt;=(EC$65-EA$63), RANK(EB8, EB$5:EB$62)+COUNTIF(EB$5:EB8,EB8)-1, ""), "")</f>
        <v/>
      </c>
      <c r="ED8" s="135" t="str">
        <f t="shared" si="82"/>
        <v/>
      </c>
      <c r="EE8" s="123"/>
      <c r="EF8" s="123"/>
      <c r="EG8" s="124" t="str">
        <f t="shared" si="83"/>
        <v/>
      </c>
      <c r="EH8" s="125" t="str">
        <f t="shared" si="84"/>
        <v/>
      </c>
      <c r="EI8" s="125" t="str">
        <f t="shared" si="85"/>
        <v/>
      </c>
      <c r="EJ8" s="125" t="str">
        <f>IF(EE8&lt;&gt;"", IF(RANK(EI8, EI$5:EI$62)+COUNTIF(EI$5:EI8,EI8)-1&lt;=(EJ$65-EH$63), RANK(EI8, EI$5:EI$62)+COUNTIF(EI$5:EI8,EI8)-1, ""), "")</f>
        <v/>
      </c>
      <c r="EK8" s="135" t="str">
        <f t="shared" si="86"/>
        <v/>
      </c>
      <c r="EL8" s="123"/>
      <c r="EM8" s="123"/>
      <c r="EN8" s="124" t="str">
        <f t="shared" si="87"/>
        <v/>
      </c>
      <c r="EO8" s="125" t="str">
        <f t="shared" si="88"/>
        <v/>
      </c>
      <c r="EP8" s="125" t="str">
        <f t="shared" si="89"/>
        <v/>
      </c>
      <c r="EQ8" s="125" t="str">
        <f>IF(EL8&lt;&gt;"", IF(RANK(EP8, EP$5:EP$62)+COUNTIF(EP$5:EP8,EP8)-1&lt;=(EQ$65-EO$63), RANK(EP8, EP$5:EP$62)+COUNTIF(EP$5:EP8,EP8)-1, ""), "")</f>
        <v/>
      </c>
      <c r="ER8" s="135" t="str">
        <f t="shared" si="90"/>
        <v/>
      </c>
      <c r="ES8" s="123"/>
      <c r="ET8" s="123"/>
      <c r="EU8" s="124" t="str">
        <f t="shared" si="91"/>
        <v/>
      </c>
      <c r="EV8" s="125" t="str">
        <f t="shared" si="92"/>
        <v/>
      </c>
      <c r="EW8" s="125" t="str">
        <f t="shared" si="93"/>
        <v/>
      </c>
      <c r="EX8" s="125" t="str">
        <f>IF(ES8&lt;&gt;"", IF(RANK(EW8, EW$5:EW$62)+COUNTIF(EW$5:EW8,EW8)-1&lt;=(EX$65-EV$63), RANK(EW8, EW$5:EW$62)+COUNTIF(EW$5:EW8,EW8)-1, ""), "")</f>
        <v/>
      </c>
      <c r="EY8" s="135" t="str">
        <f t="shared" si="94"/>
        <v/>
      </c>
      <c r="EZ8" s="123"/>
      <c r="FA8" s="123"/>
      <c r="FB8" s="124" t="str">
        <f t="shared" si="95"/>
        <v/>
      </c>
      <c r="FC8" s="125" t="str">
        <f t="shared" si="96"/>
        <v/>
      </c>
      <c r="FD8" s="125" t="str">
        <f t="shared" si="97"/>
        <v/>
      </c>
      <c r="FE8" s="125" t="str">
        <f>IF(EZ8&lt;&gt;"", IF(RANK(FD8, FD$5:FD$62)+COUNTIF(FD$5:FD8,FD8)-1&lt;=(FE$65-FC$63), RANK(FD8, FD$5:FD$62)+COUNTIF(FD$5:FD8,FD8)-1, ""), "")</f>
        <v/>
      </c>
      <c r="FF8" s="135" t="str">
        <f t="shared" si="98"/>
        <v/>
      </c>
      <c r="FG8" s="123"/>
      <c r="FH8" s="123"/>
      <c r="FI8" s="124" t="str">
        <f t="shared" si="99"/>
        <v/>
      </c>
      <c r="FJ8" s="125" t="str">
        <f t="shared" si="100"/>
        <v/>
      </c>
      <c r="FK8" s="125" t="str">
        <f t="shared" si="101"/>
        <v/>
      </c>
      <c r="FL8" s="125" t="str">
        <f>IF(FG8&lt;&gt;"", IF(RANK(FK8, FK$5:FK$62)+COUNTIF(FK$5:FK8,FK8)-1&lt;=(FL$65-FJ$63), RANK(FK8, FK$5:FK$62)+COUNTIF(FK$5:FK8,FK8)-1, ""), "")</f>
        <v/>
      </c>
      <c r="FM8" s="135" t="str">
        <f t="shared" si="102"/>
        <v/>
      </c>
      <c r="FN8" s="123"/>
      <c r="FO8" s="123"/>
      <c r="FP8" s="124" t="str">
        <f t="shared" si="103"/>
        <v/>
      </c>
      <c r="FQ8" s="125" t="str">
        <f t="shared" si="104"/>
        <v/>
      </c>
      <c r="FR8" s="125" t="str">
        <f t="shared" si="105"/>
        <v/>
      </c>
      <c r="FS8" s="125" t="str">
        <f>IF(FN8&lt;&gt;"", IF(RANK(FR8, FR$5:FR$62)+COUNTIF(FR$5:FR8,FR8)-1&lt;=(FS$65-FQ$63), RANK(FR8, FR$5:FR$62)+COUNTIF(FR$5:FR8,FR8)-1, ""), "")</f>
        <v/>
      </c>
      <c r="FT8" s="135" t="str">
        <f t="shared" si="106"/>
        <v/>
      </c>
      <c r="FU8" s="123"/>
      <c r="FV8" s="123"/>
      <c r="FW8" s="124" t="str">
        <f t="shared" si="107"/>
        <v/>
      </c>
      <c r="FX8" s="125" t="str">
        <f t="shared" si="108"/>
        <v/>
      </c>
      <c r="FY8" s="125" t="str">
        <f t="shared" si="109"/>
        <v/>
      </c>
      <c r="FZ8" s="125" t="str">
        <f>IF(FU8&lt;&gt;"", IF(RANK(FY8, FY$5:FY$62)+COUNTIF(FY$5:FY8,FY8)-1&lt;=(FZ$65-FX$63), RANK(FY8, FY$5:FY$62)+COUNTIF(FY$5:FY8,FY8)-1, ""), "")</f>
        <v/>
      </c>
      <c r="GA8" s="135" t="str">
        <f t="shared" si="110"/>
        <v/>
      </c>
      <c r="GB8" s="123"/>
      <c r="GC8" s="123"/>
      <c r="GD8" s="124" t="str">
        <f t="shared" si="111"/>
        <v/>
      </c>
      <c r="GE8" s="125" t="str">
        <f t="shared" si="112"/>
        <v/>
      </c>
      <c r="GF8" s="125" t="str">
        <f t="shared" si="113"/>
        <v/>
      </c>
      <c r="GG8" s="125" t="str">
        <f>IF(GB8&lt;&gt;"", IF(RANK(GF8, GF$5:GF$62)+COUNTIF(GF$5:GF8,GF8)-1&lt;=(GG$65-GE$63), RANK(GF8, GF$5:GF$62)+COUNTIF(GF$5:GF8,GF8)-1, ""), "")</f>
        <v/>
      </c>
      <c r="GH8" s="135" t="str">
        <f t="shared" si="114"/>
        <v/>
      </c>
      <c r="GI8" s="123"/>
      <c r="GJ8" s="123"/>
      <c r="GK8" s="124" t="str">
        <f t="shared" si="115"/>
        <v/>
      </c>
      <c r="GL8" s="125" t="str">
        <f t="shared" si="116"/>
        <v/>
      </c>
      <c r="GM8" s="125" t="str">
        <f t="shared" si="117"/>
        <v/>
      </c>
      <c r="GN8" s="125" t="str">
        <f>IF(GI8&lt;&gt;"", IF(RANK(GM8, GM$5:GM$62)+COUNTIF(GM$5:GM8,GM8)-1&lt;=(GN$65-GL$63), RANK(GM8, GM$5:GM$62)+COUNTIF(GM$5:GM8,GM8)-1, ""), "")</f>
        <v/>
      </c>
      <c r="GO8" s="135" t="str">
        <f t="shared" si="118"/>
        <v/>
      </c>
      <c r="GP8" s="123"/>
      <c r="GQ8" s="123"/>
      <c r="GR8" s="124" t="str">
        <f t="shared" si="119"/>
        <v/>
      </c>
      <c r="GS8" s="125" t="str">
        <f t="shared" si="120"/>
        <v/>
      </c>
      <c r="GT8" s="125" t="str">
        <f t="shared" si="121"/>
        <v/>
      </c>
      <c r="GU8" s="125" t="str">
        <f>IF(GP8&lt;&gt;"", IF(RANK(GT8, GT$5:GT$62)+COUNTIF(GT$5:GT8,GT8)-1&lt;=(GU$65-GS$63), RANK(GT8, GT$5:GT$62)+COUNTIF(GT$5:GT8,GT8)-1, ""), "")</f>
        <v/>
      </c>
      <c r="GV8" s="135" t="str">
        <f t="shared" si="122"/>
        <v/>
      </c>
      <c r="GW8" s="123">
        <v>88</v>
      </c>
      <c r="GX8" s="123"/>
      <c r="GY8" s="124">
        <f t="shared" si="123"/>
        <v>2.056555269922879E-3</v>
      </c>
      <c r="GZ8" s="125">
        <f t="shared" si="124"/>
        <v>0</v>
      </c>
      <c r="HA8" s="125">
        <f t="shared" si="125"/>
        <v>88</v>
      </c>
      <c r="HB8" s="125" t="str">
        <f>IF(GW8&lt;&gt;"", IF(RANK(HA8, HA$5:HA$62)+COUNTIF(HA$5:HA8,HA8)-1&lt;=(HB$65-GZ$63), RANK(HA8, HA$5:HA$62)+COUNTIF(HA$5:HA8,HA8)-1, ""), "")</f>
        <v/>
      </c>
      <c r="HC8" s="135">
        <f t="shared" si="126"/>
        <v>0</v>
      </c>
      <c r="HD8" s="123">
        <v>124</v>
      </c>
      <c r="HE8" s="123"/>
      <c r="HF8" s="124">
        <f t="shared" si="127"/>
        <v>2.8866075377703285E-3</v>
      </c>
      <c r="HG8" s="125">
        <f t="shared" si="128"/>
        <v>0</v>
      </c>
      <c r="HH8" s="125">
        <f t="shared" si="129"/>
        <v>124</v>
      </c>
      <c r="HI8" s="125" t="str">
        <f>IF(HD8&lt;&gt;"", IF(RANK(HH8, HH$5:HH$62)+COUNTIF(HH$5:HH8,HH8)-1&lt;=(HI$65-HG$63), RANK(HH8, HH$5:HH$62)+COUNTIF(HH$5:HH8,HH8)-1, ""), "")</f>
        <v/>
      </c>
      <c r="HJ8" s="135">
        <f t="shared" si="130"/>
        <v>0</v>
      </c>
      <c r="HK8" s="123">
        <v>912</v>
      </c>
      <c r="HL8" s="123"/>
      <c r="HM8" s="124">
        <f t="shared" si="131"/>
        <v>2.2320117474302497E-2</v>
      </c>
      <c r="HN8" s="125">
        <f t="shared" si="132"/>
        <v>0</v>
      </c>
      <c r="HO8" s="125">
        <f t="shared" si="133"/>
        <v>912</v>
      </c>
      <c r="HP8" s="125" t="str">
        <f>IF(HK8&lt;&gt;"", IF(RANK(HO8, HO$5:HO$62)+COUNTIF(HO$5:HO8,HO8)-1&lt;=(HP$65-HN$63), RANK(HO8, HO$5:HO$62)+COUNTIF(HO$5:HO8,HO8)-1, ""), "")</f>
        <v/>
      </c>
      <c r="HQ8" s="135">
        <f t="shared" si="134"/>
        <v>0</v>
      </c>
      <c r="HR8" s="123">
        <v>3476</v>
      </c>
      <c r="HS8" s="123"/>
      <c r="HT8" s="124">
        <f t="shared" si="135"/>
        <v>8.6558095522685397E-2</v>
      </c>
      <c r="HU8" s="125">
        <f t="shared" si="136"/>
        <v>0</v>
      </c>
      <c r="HV8" s="125">
        <f t="shared" si="137"/>
        <v>3476</v>
      </c>
      <c r="HW8" s="125" t="str">
        <f>IF(HR8&lt;&gt;"", IF(RANK(HV8, HV$5:HV$62)+COUNTIF(HV$5:HV8,HV8)-1&lt;=(HW$65-HU$63), RANK(HV8, HV$5:HV$62)+COUNTIF(HV$5:HV8,HV8)-1, ""), "")</f>
        <v/>
      </c>
      <c r="HX8" s="135">
        <f t="shared" si="138"/>
        <v>0</v>
      </c>
      <c r="HY8" s="123"/>
      <c r="HZ8" s="123"/>
      <c r="IA8" s="124" t="str">
        <f t="shared" si="139"/>
        <v/>
      </c>
      <c r="IB8" s="125" t="str">
        <f t="shared" si="140"/>
        <v/>
      </c>
      <c r="IC8" s="125" t="str">
        <f t="shared" si="141"/>
        <v/>
      </c>
      <c r="ID8" s="125" t="str">
        <f>IF(HY8&lt;&gt;"", IF(RANK(IC8, IC$5:IC$62)+COUNTIF(IC$5:IC8,IC8)-1&lt;=(ID$65-IB$63), RANK(IC8, IC$5:IC$62)+COUNTIF(IC$5:IC8,IC8)-1, ""), "")</f>
        <v/>
      </c>
      <c r="IE8" s="135" t="str">
        <f t="shared" si="142"/>
        <v/>
      </c>
      <c r="IF8" s="123"/>
      <c r="IG8" s="123"/>
      <c r="IH8" s="124" t="str">
        <f t="shared" si="143"/>
        <v/>
      </c>
      <c r="II8" s="125" t="str">
        <f t="shared" si="144"/>
        <v/>
      </c>
      <c r="IJ8" s="125" t="str">
        <f t="shared" si="145"/>
        <v/>
      </c>
      <c r="IK8" s="125" t="str">
        <f>IF(IF8&lt;&gt;"", IF(RANK(IJ8, IJ$5:IJ$62)+COUNTIF(IJ$5:IJ8,IJ8)-1&lt;=(IK$65-II$63), RANK(IJ8, IJ$5:IJ$62)+COUNTIF(IJ$5:IJ8,IJ8)-1, ""), "")</f>
        <v/>
      </c>
      <c r="IL8" s="135" t="str">
        <f t="shared" si="146"/>
        <v/>
      </c>
      <c r="IM8" s="123"/>
      <c r="IN8" s="123"/>
      <c r="IO8" s="124" t="str">
        <f t="shared" si="147"/>
        <v/>
      </c>
      <c r="IP8" s="125" t="str">
        <f t="shared" si="148"/>
        <v/>
      </c>
      <c r="IQ8" s="125" t="str">
        <f t="shared" si="149"/>
        <v/>
      </c>
      <c r="IR8" s="125" t="str">
        <f>IF(IM8&lt;&gt;"", IF(RANK(IQ8, IQ$5:IQ$62)+COUNTIF(IQ$5:IQ8,IQ8)-1&lt;=(IR$65-IP$63), RANK(IQ8, IQ$5:IQ$62)+COUNTIF(IQ$5:IQ8,IQ8)-1, ""), "")</f>
        <v/>
      </c>
      <c r="IS8" s="135" t="str">
        <f t="shared" si="150"/>
        <v/>
      </c>
      <c r="IT8" s="123"/>
      <c r="IU8" s="123"/>
      <c r="IV8" s="124" t="str">
        <f t="shared" si="151"/>
        <v/>
      </c>
      <c r="IW8" s="125" t="str">
        <f t="shared" si="152"/>
        <v/>
      </c>
      <c r="IX8" s="125" t="str">
        <f t="shared" si="153"/>
        <v/>
      </c>
      <c r="IY8" s="125" t="str">
        <f>IF(IT8&lt;&gt;"", IF(RANK(IX8, IX$5:IX$62)+COUNTIF(IX$5:IX8,IX8)-1&lt;=(IY$65-IW$63), RANK(IX8, IX$5:IX$62)+COUNTIF(IX$5:IX8,IX8)-1, ""), "")</f>
        <v/>
      </c>
      <c r="IZ8" s="135" t="str">
        <f t="shared" si="154"/>
        <v/>
      </c>
      <c r="JA8" s="123"/>
      <c r="JB8" s="123"/>
      <c r="JC8" s="124" t="str">
        <f t="shared" si="155"/>
        <v/>
      </c>
      <c r="JD8" s="125" t="str">
        <f t="shared" si="156"/>
        <v/>
      </c>
      <c r="JE8" s="125" t="str">
        <f t="shared" si="157"/>
        <v/>
      </c>
      <c r="JF8" s="125" t="str">
        <f>IF(JA8&lt;&gt;"", IF(RANK(JE8, JE$5:JE$62)+COUNTIF(JE$5:JE8,JE8)-1&lt;=(JF$65-JD$63), RANK(JE8, JE$5:JE$62)+COUNTIF(JE$5:JE8,JE8)-1, ""), "")</f>
        <v/>
      </c>
      <c r="JG8" s="135" t="str">
        <f t="shared" si="158"/>
        <v/>
      </c>
      <c r="JH8" s="123"/>
      <c r="JI8" s="123"/>
      <c r="JJ8" s="124" t="str">
        <f t="shared" si="159"/>
        <v/>
      </c>
      <c r="JK8" s="125" t="str">
        <f t="shared" si="160"/>
        <v/>
      </c>
      <c r="JL8" s="125" t="str">
        <f t="shared" si="161"/>
        <v/>
      </c>
      <c r="JM8" s="125" t="str">
        <f>IF(JH8&lt;&gt;"", IF(RANK(JL8, JL$5:JL$62)+COUNTIF(JL$5:JL8,JL8)-1&lt;=(JM$65-JK$63), RANK(JL8, JL$5:JL$62)+COUNTIF(JL$5:JL8,JL8)-1, ""), "")</f>
        <v/>
      </c>
      <c r="JN8" s="135" t="str">
        <f t="shared" si="162"/>
        <v/>
      </c>
      <c r="JO8" s="123"/>
      <c r="JP8" s="123"/>
      <c r="JQ8" s="124" t="str">
        <f t="shared" si="163"/>
        <v/>
      </c>
      <c r="JR8" s="125" t="str">
        <f t="shared" si="164"/>
        <v/>
      </c>
      <c r="JS8" s="125" t="str">
        <f t="shared" si="165"/>
        <v/>
      </c>
      <c r="JT8" s="125" t="str">
        <f>IF(JO8&lt;&gt;"", IF(RANK(JS8, JS$5:JS$62)+COUNTIF(JS$5:JS8,JS8)-1&lt;=(JT$65-JR$63), RANK(JS8, JS$5:JS$62)+COUNTIF(JS$5:JS8,JS8)-1, ""), "")</f>
        <v/>
      </c>
      <c r="JU8" s="135" t="str">
        <f t="shared" si="166"/>
        <v/>
      </c>
      <c r="JV8" s="123"/>
      <c r="JW8" s="123"/>
      <c r="JX8" s="124" t="str">
        <f t="shared" si="167"/>
        <v/>
      </c>
      <c r="JY8" s="125" t="str">
        <f t="shared" si="168"/>
        <v/>
      </c>
      <c r="JZ8" s="125" t="str">
        <f t="shared" si="169"/>
        <v/>
      </c>
      <c r="KA8" s="125" t="str">
        <f>IF(JV8&lt;&gt;"", IF(RANK(JZ8, JZ$5:JZ$62)+COUNTIF(JZ$5:JZ8,JZ8)-1&lt;=(KA$65-JY$63), RANK(JZ8, JZ$5:JZ$62)+COUNTIF(JZ$5:JZ8,JZ8)-1, ""), "")</f>
        <v/>
      </c>
      <c r="KB8" s="135" t="str">
        <f t="shared" si="170"/>
        <v/>
      </c>
      <c r="KC8" s="132" t="str">
        <f t="shared" si="171"/>
        <v/>
      </c>
      <c r="KD8" s="36">
        <f t="shared" si="172"/>
        <v>4600</v>
      </c>
      <c r="KE8" s="36">
        <v>7802</v>
      </c>
      <c r="KF8" s="36">
        <f t="shared" si="173"/>
        <v>12402</v>
      </c>
      <c r="KG8" s="37"/>
      <c r="KH8" s="67" t="str">
        <f t="shared" si="2"/>
        <v/>
      </c>
      <c r="KI8" s="69" t="str">
        <f t="shared" si="3"/>
        <v/>
      </c>
      <c r="KJ8" s="69" t="str">
        <f t="shared" si="174"/>
        <v/>
      </c>
      <c r="KK8" s="69"/>
      <c r="KL8" s="66" t="str">
        <f t="shared" si="175"/>
        <v/>
      </c>
      <c r="KM8" s="69" t="str">
        <f t="shared" si="176"/>
        <v/>
      </c>
      <c r="KN8" s="67" t="str">
        <f t="shared" si="177"/>
        <v/>
      </c>
      <c r="KO8" s="67" t="str">
        <f>IF(KN8&lt;&gt;"", IF(RANK(KN8, $KN$5:$KN$62)+COUNTIF(KN$5:KN8,KN8)-1&lt;=(400-$KJ$63-$KM$63), RANK(KN8, $KN$5:$KN$62)+COUNTIF(KN$5:KN8,KN8)-1, ""), "")</f>
        <v/>
      </c>
      <c r="KP8" s="76" t="str">
        <f t="shared" si="178"/>
        <v/>
      </c>
      <c r="KQ8" s="86" t="str">
        <f t="shared" si="4"/>
        <v/>
      </c>
      <c r="KS8" s="126">
        <f t="shared" si="5"/>
        <v>3.8854021287818133E-4</v>
      </c>
      <c r="KT8" s="45">
        <f t="shared" si="6"/>
        <v>0</v>
      </c>
      <c r="KU8" s="53">
        <f t="shared" si="179"/>
        <v>-3.8854021287818133E-4</v>
      </c>
      <c r="KW8" s="80" t="str">
        <f t="shared" si="7"/>
        <v/>
      </c>
      <c r="KX8" s="45" t="str">
        <f t="shared" si="180"/>
        <v/>
      </c>
      <c r="KY8" s="45" t="str">
        <f t="shared" si="8"/>
        <v/>
      </c>
      <c r="KZ8" s="127" t="str">
        <f t="shared" si="181"/>
        <v/>
      </c>
    </row>
    <row r="9" spans="1:312" ht="15" customHeight="1" x14ac:dyDescent="0.2">
      <c r="A9" s="136" t="s">
        <v>175</v>
      </c>
      <c r="B9" s="137">
        <v>1966</v>
      </c>
      <c r="C9" s="137"/>
      <c r="D9" s="138">
        <f t="shared" si="0"/>
        <v>3.9837892603850053E-2</v>
      </c>
      <c r="E9" s="139">
        <f t="shared" si="9"/>
        <v>0</v>
      </c>
      <c r="F9" s="139">
        <f t="shared" si="1"/>
        <v>1966</v>
      </c>
      <c r="G9" s="139" t="str">
        <f>IF(B9&lt;&gt;"", IF(RANK(F9, F$5:F$62)+COUNTIF(F$5:F9,F9)-1&lt;=(G$65-E$63), RANK(F9, F$5:F$62)+COUNTIF(F$5:F9,F9)-1, ""), "")</f>
        <v/>
      </c>
      <c r="H9" s="140">
        <f t="shared" si="10"/>
        <v>0</v>
      </c>
      <c r="I9" s="137">
        <v>1915</v>
      </c>
      <c r="J9" s="137"/>
      <c r="K9" s="138">
        <f t="shared" si="11"/>
        <v>4.1682084321877109E-2</v>
      </c>
      <c r="L9" s="139">
        <f t="shared" si="12"/>
        <v>0</v>
      </c>
      <c r="M9" s="139">
        <f t="shared" si="13"/>
        <v>1915</v>
      </c>
      <c r="N9" s="139" t="str">
        <f>IF(I9&lt;&gt;"", IF(RANK(M9, M$5:M$62)+COUNTIF(M$5:M9,M9)-1&lt;=(N$65-L$63), RANK(M9, M$5:M$62)+COUNTIF(M$5:M9,M9)-1, ""), "")</f>
        <v/>
      </c>
      <c r="O9" s="140">
        <f t="shared" si="14"/>
        <v>0</v>
      </c>
      <c r="P9" s="137">
        <v>2843</v>
      </c>
      <c r="Q9" s="137"/>
      <c r="R9" s="138">
        <f t="shared" si="15"/>
        <v>6.8234729389175561E-2</v>
      </c>
      <c r="S9" s="139">
        <f t="shared" si="16"/>
        <v>0</v>
      </c>
      <c r="T9" s="139">
        <f t="shared" si="17"/>
        <v>2843</v>
      </c>
      <c r="U9" s="139" t="str">
        <f>IF(P9&lt;&gt;"", IF(RANK(T9, T$5:T$62)+COUNTIF(T$5:T9,T9)-1&lt;=(U$65-S$63), RANK(T9, T$5:T$62)+COUNTIF(T$5:T9,T9)-1, ""), "")</f>
        <v/>
      </c>
      <c r="V9" s="140">
        <f t="shared" si="18"/>
        <v>0</v>
      </c>
      <c r="W9" s="137">
        <v>1279</v>
      </c>
      <c r="X9" s="137"/>
      <c r="Y9" s="138">
        <f t="shared" si="19"/>
        <v>3.1985395253457373E-2</v>
      </c>
      <c r="Z9" s="139">
        <f t="shared" si="20"/>
        <v>0</v>
      </c>
      <c r="AA9" s="139">
        <f t="shared" si="21"/>
        <v>1279</v>
      </c>
      <c r="AB9" s="139" t="str">
        <f>IF(W9&lt;&gt;"", IF(RANK(AA9, AA$5:AA$62)+COUNTIF(AA$5:AA9,AA9)-1&lt;=(AB$65-Z$63), RANK(AA9, AA$5:AA$62)+COUNTIF(AA$5:AA9,AA9)-1, ""), "")</f>
        <v/>
      </c>
      <c r="AC9" s="140">
        <f t="shared" si="22"/>
        <v>0</v>
      </c>
      <c r="AD9" s="137">
        <v>585</v>
      </c>
      <c r="AE9" s="137"/>
      <c r="AF9" s="138">
        <f t="shared" si="23"/>
        <v>1.5090543259557344E-2</v>
      </c>
      <c r="AG9" s="139">
        <f t="shared" si="24"/>
        <v>0</v>
      </c>
      <c r="AH9" s="139">
        <f t="shared" si="25"/>
        <v>585</v>
      </c>
      <c r="AI9" s="139" t="str">
        <f>IF(AD9&lt;&gt;"", IF(RANK(AH9, AH$5:AH$62)+COUNTIF(AH$5:AH9,AH9)-1&lt;=(AI$65-AG$63), RANK(AH9, AH$5:AH$62)+COUNTIF(AH$5:AH9,AH9)-1, ""), "")</f>
        <v/>
      </c>
      <c r="AJ9" s="140">
        <f t="shared" si="26"/>
        <v>0</v>
      </c>
      <c r="AK9" s="137">
        <v>2878</v>
      </c>
      <c r="AL9" s="137"/>
      <c r="AM9" s="138">
        <f t="shared" si="27"/>
        <v>5.8335867031519203E-2</v>
      </c>
      <c r="AN9" s="139">
        <f t="shared" si="28"/>
        <v>0</v>
      </c>
      <c r="AO9" s="139">
        <f t="shared" si="29"/>
        <v>2878</v>
      </c>
      <c r="AP9" s="139" t="str">
        <f>IF(AK9&lt;&gt;"", IF(RANK(AO9, AO$5:AO$62)+COUNTIF(AO$5:AO9,AO9)-1&lt;=(AP$65-AN$63), RANK(AO9, AO$5:AO$62)+COUNTIF(AO$5:AO9,AO9)-1, ""), "")</f>
        <v/>
      </c>
      <c r="AQ9" s="140">
        <f t="shared" si="30"/>
        <v>0</v>
      </c>
      <c r="AR9" s="137">
        <v>1945</v>
      </c>
      <c r="AS9" s="137"/>
      <c r="AT9" s="138">
        <f t="shared" si="31"/>
        <v>4.591162307619677E-2</v>
      </c>
      <c r="AU9" s="139">
        <f t="shared" si="32"/>
        <v>0</v>
      </c>
      <c r="AV9" s="139">
        <f t="shared" si="33"/>
        <v>1945</v>
      </c>
      <c r="AW9" s="139" t="str">
        <f>IF(AR9&lt;&gt;"", IF(RANK(AV9, AV$5:AV$62)+COUNTIF(AV$5:AV9,AV9)-1&lt;=(AW$65-AU$63), RANK(AV9, AV$5:AV$62)+COUNTIF(AV$5:AV9,AV9)-1, ""), "")</f>
        <v/>
      </c>
      <c r="AX9" s="140">
        <f t="shared" si="34"/>
        <v>0</v>
      </c>
      <c r="AY9" s="137">
        <v>8668</v>
      </c>
      <c r="AZ9" s="137"/>
      <c r="BA9" s="138">
        <f t="shared" si="35"/>
        <v>0.17548334851705638</v>
      </c>
      <c r="BB9" s="139">
        <f t="shared" si="36"/>
        <v>0</v>
      </c>
      <c r="BC9" s="139">
        <f t="shared" si="37"/>
        <v>8668</v>
      </c>
      <c r="BD9" s="139" t="str">
        <f>IF(AY9&lt;&gt;"", IF(RANK(BC9, BC$5:BC$62)+COUNTIF(BC$5:BC9,BC9)-1&lt;=(BD$65-BB$63), RANK(BC9, BC$5:BC$62)+COUNTIF(BC$5:BC9,BC9)-1, ""), "")</f>
        <v/>
      </c>
      <c r="BE9" s="140">
        <f t="shared" si="38"/>
        <v>0</v>
      </c>
      <c r="BF9" s="137">
        <v>13836</v>
      </c>
      <c r="BG9" s="137"/>
      <c r="BH9" s="138">
        <f t="shared" si="39"/>
        <v>0.27153370621136297</v>
      </c>
      <c r="BI9" s="139">
        <f t="shared" si="40"/>
        <v>0</v>
      </c>
      <c r="BJ9" s="139">
        <f t="shared" si="41"/>
        <v>13836</v>
      </c>
      <c r="BK9" s="139" t="str">
        <f>IF(BF9&lt;&gt;"", IF(RANK(BJ9, BJ$5:BJ$62)+COUNTIF(BJ$5:BJ9,BJ9)-1&lt;=(BK$65-BI$63), RANK(BJ9, BJ$5:BJ$62)+COUNTIF(BJ$5:BJ9,BJ9)-1, ""), "")</f>
        <v/>
      </c>
      <c r="BL9" s="140">
        <f t="shared" si="42"/>
        <v>0</v>
      </c>
      <c r="BM9" s="137">
        <v>14718</v>
      </c>
      <c r="BN9" s="137"/>
      <c r="BO9" s="138">
        <f t="shared" si="43"/>
        <v>0.29882443709012652</v>
      </c>
      <c r="BP9" s="139">
        <f t="shared" si="44"/>
        <v>0</v>
      </c>
      <c r="BQ9" s="139">
        <f t="shared" si="45"/>
        <v>14718</v>
      </c>
      <c r="BR9" s="139" t="str">
        <f>IF(BM9&lt;&gt;"", IF(RANK(BQ9, BQ$5:BQ$62)+COUNTIF(BQ$5:BQ9,BQ9)-1&lt;=(BR$65-BP$63), RANK(BQ9, BQ$5:BQ$62)+COUNTIF(BQ$5:BQ9,BQ9)-1, ""), "")</f>
        <v/>
      </c>
      <c r="BS9" s="140">
        <f t="shared" si="46"/>
        <v>0</v>
      </c>
      <c r="BT9" s="137">
        <v>32260</v>
      </c>
      <c r="BU9" s="137"/>
      <c r="BV9" s="138">
        <f t="shared" si="47"/>
        <v>0.64618219693934786</v>
      </c>
      <c r="BW9" s="139">
        <f t="shared" si="48"/>
        <v>0</v>
      </c>
      <c r="BX9" s="139">
        <f t="shared" si="49"/>
        <v>32260</v>
      </c>
      <c r="BY9" s="139">
        <f>IF(BT9&lt;&gt;"", IF(RANK(BX9, BX$5:BX$62)+COUNTIF(BX$5:BX9,BX9)-1&lt;=(BY$65-BW$63), RANK(BX9, BX$5:BX$62)+COUNTIF(BX$5:BX9,BX9)-1, ""), "")</f>
        <v>3</v>
      </c>
      <c r="BZ9" s="140">
        <f t="shared" si="50"/>
        <v>1</v>
      </c>
      <c r="CA9" s="137">
        <v>29958</v>
      </c>
      <c r="CB9" s="137"/>
      <c r="CC9" s="138">
        <f t="shared" si="51"/>
        <v>0.59613165121184386</v>
      </c>
      <c r="CD9" s="139">
        <f t="shared" si="52"/>
        <v>0</v>
      </c>
      <c r="CE9" s="139">
        <f t="shared" si="53"/>
        <v>29958</v>
      </c>
      <c r="CF9" s="139">
        <f>IF(CA9&lt;&gt;"", IF(RANK(CE9, CE$5:CE$62)+COUNTIF(CE$5:CE9,CE9)-1&lt;=(CF$65-CD$63), RANK(CE9, CE$5:CE$62)+COUNTIF(CE$5:CE9,CE9)-1, ""), "")</f>
        <v>3</v>
      </c>
      <c r="CG9" s="140">
        <f t="shared" si="54"/>
        <v>1</v>
      </c>
      <c r="CH9" s="137">
        <v>24091</v>
      </c>
      <c r="CI9" s="137"/>
      <c r="CJ9" s="138">
        <f t="shared" si="55"/>
        <v>0.46495155749411354</v>
      </c>
      <c r="CK9" s="139">
        <f t="shared" si="56"/>
        <v>0</v>
      </c>
      <c r="CL9" s="139">
        <f t="shared" si="57"/>
        <v>24091</v>
      </c>
      <c r="CM9" s="139" t="str">
        <f>IF(CH9&lt;&gt;"", IF(RANK(CL9, CL$5:CL$62)+COUNTIF(CL$5:CL9,CL9)-1&lt;=(CM$65-CK$63), RANK(CL9, CL$5:CL$62)+COUNTIF(CL$5:CL9,CL9)-1, ""), "")</f>
        <v/>
      </c>
      <c r="CN9" s="140">
        <f t="shared" si="58"/>
        <v>0</v>
      </c>
      <c r="CO9" s="137">
        <v>17478</v>
      </c>
      <c r="CP9" s="137"/>
      <c r="CQ9" s="138">
        <f t="shared" si="59"/>
        <v>0.34493783303730019</v>
      </c>
      <c r="CR9" s="139">
        <f t="shared" si="60"/>
        <v>0</v>
      </c>
      <c r="CS9" s="139">
        <f t="shared" si="61"/>
        <v>17478</v>
      </c>
      <c r="CT9" s="139" t="str">
        <f>IF(CO9&lt;&gt;"", IF(RANK(CS9, CS$5:CS$62)+COUNTIF(CS$5:CS9,CS9)-1&lt;=(CT$65-CR$63), RANK(CS9, CS$5:CS$62)+COUNTIF(CS$5:CS9,CS9)-1, ""), "")</f>
        <v/>
      </c>
      <c r="CU9" s="140">
        <f t="shared" si="62"/>
        <v>0</v>
      </c>
      <c r="CV9" s="137">
        <v>18785</v>
      </c>
      <c r="CW9" s="137"/>
      <c r="CX9" s="138">
        <f t="shared" si="63"/>
        <v>0.40173224978614203</v>
      </c>
      <c r="CY9" s="139">
        <f t="shared" si="64"/>
        <v>0</v>
      </c>
      <c r="CZ9" s="139">
        <f t="shared" si="65"/>
        <v>18785</v>
      </c>
      <c r="DA9" s="139" t="str">
        <f>IF(CV9&lt;&gt;"", IF(RANK(CZ9, CZ$5:CZ$62)+COUNTIF(CZ$5:CZ9,CZ9)-1&lt;=(DA$65-CY$63), RANK(CZ9, CZ$5:CZ$62)+COUNTIF(CZ$5:CZ9,CZ9)-1, ""), "")</f>
        <v/>
      </c>
      <c r="DB9" s="140">
        <f t="shared" si="66"/>
        <v>0</v>
      </c>
      <c r="DC9" s="137">
        <v>904</v>
      </c>
      <c r="DD9" s="137"/>
      <c r="DE9" s="138">
        <f t="shared" si="67"/>
        <v>1.7521417219056479E-2</v>
      </c>
      <c r="DF9" s="139">
        <f t="shared" si="68"/>
        <v>0</v>
      </c>
      <c r="DG9" s="139">
        <f t="shared" si="69"/>
        <v>904</v>
      </c>
      <c r="DH9" s="139" t="str">
        <f>IF(DC9&lt;&gt;"", IF(RANK(DG9, DG$5:DG$62)+COUNTIF(DG$5:DG9,DG9)-1&lt;=(DH$65-DF$63), RANK(DG9, DG$5:DG$62)+COUNTIF(DG$5:DG9,DG9)-1, ""), "")</f>
        <v/>
      </c>
      <c r="DI9" s="140">
        <f t="shared" si="70"/>
        <v>0</v>
      </c>
      <c r="DJ9" s="137">
        <v>1959</v>
      </c>
      <c r="DK9" s="137"/>
      <c r="DL9" s="138">
        <f t="shared" si="71"/>
        <v>4.0568245356085234E-2</v>
      </c>
      <c r="DM9" s="139">
        <f t="shared" si="72"/>
        <v>0</v>
      </c>
      <c r="DN9" s="139">
        <f t="shared" si="73"/>
        <v>1959</v>
      </c>
      <c r="DO9" s="139" t="str">
        <f>IF(DJ9&lt;&gt;"", IF(RANK(DN9, DN$5:DN$62)+COUNTIF(DN$5:DN9,DN9)-1&lt;=(DO$65-DM$63), RANK(DN9, DN$5:DN$62)+COUNTIF(DN$5:DN9,DN9)-1, ""), "")</f>
        <v/>
      </c>
      <c r="DP9" s="140">
        <f t="shared" si="74"/>
        <v>0</v>
      </c>
      <c r="DQ9" s="137">
        <v>3090</v>
      </c>
      <c r="DR9" s="137"/>
      <c r="DS9" s="138">
        <f t="shared" si="75"/>
        <v>6.3320969692001891E-2</v>
      </c>
      <c r="DT9" s="139">
        <f t="shared" si="76"/>
        <v>0</v>
      </c>
      <c r="DU9" s="139">
        <f t="shared" si="77"/>
        <v>3090</v>
      </c>
      <c r="DV9" s="139" t="str">
        <f>IF(DQ9&lt;&gt;"", IF(RANK(DU9, DU$5:DU$62)+COUNTIF(DU$5:DU9,DU9)-1&lt;=(DV$65-DT$63), RANK(DU9, DU$5:DU$62)+COUNTIF(DU$5:DU9,DU9)-1, ""), "")</f>
        <v/>
      </c>
      <c r="DW9" s="140">
        <f t="shared" si="78"/>
        <v>0</v>
      </c>
      <c r="DX9" s="137">
        <v>560</v>
      </c>
      <c r="DY9" s="137"/>
      <c r="DZ9" s="138">
        <f t="shared" si="79"/>
        <v>1.2235355808516682E-2</v>
      </c>
      <c r="EA9" s="139">
        <f t="shared" si="80"/>
        <v>0</v>
      </c>
      <c r="EB9" s="139">
        <f t="shared" si="81"/>
        <v>560</v>
      </c>
      <c r="EC9" s="139" t="str">
        <f>IF(DX9&lt;&gt;"", IF(RANK(EB9, EB$5:EB$62)+COUNTIF(EB$5:EB9,EB9)-1&lt;=(EC$65-EA$63), RANK(EB9, EB$5:EB$62)+COUNTIF(EB$5:EB9,EB9)-1, ""), "")</f>
        <v/>
      </c>
      <c r="ED9" s="140">
        <f t="shared" si="82"/>
        <v>0</v>
      </c>
      <c r="EE9" s="137">
        <v>626</v>
      </c>
      <c r="EF9" s="137"/>
      <c r="EG9" s="138">
        <f t="shared" si="83"/>
        <v>1.1999463282792463E-2</v>
      </c>
      <c r="EH9" s="139">
        <f t="shared" si="84"/>
        <v>0</v>
      </c>
      <c r="EI9" s="139">
        <f t="shared" si="85"/>
        <v>626</v>
      </c>
      <c r="EJ9" s="139" t="str">
        <f>IF(EE9&lt;&gt;"", IF(RANK(EI9, EI$5:EI$62)+COUNTIF(EI$5:EI9,EI9)-1&lt;=(EJ$65-EH$63), RANK(EI9, EI$5:EI$62)+COUNTIF(EI$5:EI9,EI9)-1, ""), "")</f>
        <v/>
      </c>
      <c r="EK9" s="140">
        <f t="shared" si="86"/>
        <v>0</v>
      </c>
      <c r="EL9" s="137">
        <v>285</v>
      </c>
      <c r="EM9" s="137"/>
      <c r="EN9" s="138">
        <f t="shared" si="87"/>
        <v>6.0850627722264924E-3</v>
      </c>
      <c r="EO9" s="139">
        <f t="shared" si="88"/>
        <v>0</v>
      </c>
      <c r="EP9" s="139">
        <f t="shared" si="89"/>
        <v>285</v>
      </c>
      <c r="EQ9" s="139" t="str">
        <f>IF(EL9&lt;&gt;"", IF(RANK(EP9, EP$5:EP$62)+COUNTIF(EP$5:EP9,EP9)-1&lt;=(EQ$65-EO$63), RANK(EP9, EP$5:EP$62)+COUNTIF(EP$5:EP9,EP9)-1, ""), "")</f>
        <v/>
      </c>
      <c r="ER9" s="140">
        <f t="shared" si="90"/>
        <v>0</v>
      </c>
      <c r="ES9" s="137">
        <v>1077</v>
      </c>
      <c r="ET9" s="137"/>
      <c r="EU9" s="138">
        <f t="shared" si="91"/>
        <v>2.1407274895646988E-2</v>
      </c>
      <c r="EV9" s="139">
        <f t="shared" si="92"/>
        <v>0</v>
      </c>
      <c r="EW9" s="139">
        <f t="shared" si="93"/>
        <v>1077</v>
      </c>
      <c r="EX9" s="139" t="str">
        <f>IF(ES9&lt;&gt;"", IF(RANK(EW9, EW$5:EW$62)+COUNTIF(EW$5:EW9,EW9)-1&lt;=(EX$65-EV$63), RANK(EW9, EW$5:EW$62)+COUNTIF(EW$5:EW9,EW9)-1, ""), "")</f>
        <v/>
      </c>
      <c r="EY9" s="140">
        <f t="shared" si="94"/>
        <v>0</v>
      </c>
      <c r="EZ9" s="137">
        <v>1208</v>
      </c>
      <c r="FA9" s="137"/>
      <c r="FB9" s="138">
        <f t="shared" si="95"/>
        <v>2.404937288473024E-2</v>
      </c>
      <c r="FC9" s="139">
        <f t="shared" si="96"/>
        <v>0</v>
      </c>
      <c r="FD9" s="139">
        <f t="shared" si="97"/>
        <v>1208</v>
      </c>
      <c r="FE9" s="139" t="str">
        <f>IF(EZ9&lt;&gt;"", IF(RANK(FD9, FD$5:FD$62)+COUNTIF(FD$5:FD9,FD9)-1&lt;=(FE$65-FC$63), RANK(FD9, FD$5:FD$62)+COUNTIF(FD$5:FD9,FD9)-1, ""), "")</f>
        <v/>
      </c>
      <c r="FF9" s="140">
        <f t="shared" si="98"/>
        <v>0</v>
      </c>
      <c r="FG9" s="137">
        <v>488</v>
      </c>
      <c r="FH9" s="137"/>
      <c r="FI9" s="138">
        <f t="shared" si="99"/>
        <v>1.047142887796923E-2</v>
      </c>
      <c r="FJ9" s="139">
        <f t="shared" si="100"/>
        <v>0</v>
      </c>
      <c r="FK9" s="139">
        <f t="shared" si="101"/>
        <v>488</v>
      </c>
      <c r="FL9" s="139" t="str">
        <f>IF(FG9&lt;&gt;"", IF(RANK(FK9, FK$5:FK$62)+COUNTIF(FK$5:FK9,FK9)-1&lt;=(FL$65-FJ$63), RANK(FK9, FK$5:FK$62)+COUNTIF(FK$5:FK9,FK9)-1, ""), "")</f>
        <v/>
      </c>
      <c r="FM9" s="140">
        <f t="shared" si="102"/>
        <v>0</v>
      </c>
      <c r="FN9" s="137">
        <v>258</v>
      </c>
      <c r="FO9" s="137"/>
      <c r="FP9" s="138">
        <f t="shared" si="103"/>
        <v>5.5879231552273074E-3</v>
      </c>
      <c r="FQ9" s="139">
        <f t="shared" si="104"/>
        <v>0</v>
      </c>
      <c r="FR9" s="139">
        <f t="shared" si="105"/>
        <v>258</v>
      </c>
      <c r="FS9" s="139" t="str">
        <f>IF(FN9&lt;&gt;"", IF(RANK(FR9, FR$5:FR$62)+COUNTIF(FR$5:FR9,FR9)-1&lt;=(FS$65-FQ$63), RANK(FR9, FR$5:FR$62)+COUNTIF(FR$5:FR9,FR9)-1, ""), "")</f>
        <v/>
      </c>
      <c r="FT9" s="140">
        <f t="shared" si="106"/>
        <v>0</v>
      </c>
      <c r="FU9" s="137">
        <v>2834</v>
      </c>
      <c r="FV9" s="137"/>
      <c r="FW9" s="138">
        <f t="shared" si="107"/>
        <v>6.0755477425717103E-2</v>
      </c>
      <c r="FX9" s="139">
        <f t="shared" si="108"/>
        <v>0</v>
      </c>
      <c r="FY9" s="139">
        <f t="shared" si="109"/>
        <v>2834</v>
      </c>
      <c r="FZ9" s="139" t="str">
        <f>IF(FU9&lt;&gt;"", IF(RANK(FY9, FY$5:FY$62)+COUNTIF(FY$5:FY9,FY9)-1&lt;=(FZ$65-FX$63), RANK(FY9, FY$5:FY$62)+COUNTIF(FY$5:FY9,FY9)-1, ""), "")</f>
        <v/>
      </c>
      <c r="GA9" s="140">
        <f t="shared" si="110"/>
        <v>0</v>
      </c>
      <c r="GB9" s="137">
        <v>1140</v>
      </c>
      <c r="GC9" s="137"/>
      <c r="GD9" s="138">
        <f t="shared" si="111"/>
        <v>2.6519645474213135E-2</v>
      </c>
      <c r="GE9" s="139">
        <f t="shared" si="112"/>
        <v>0</v>
      </c>
      <c r="GF9" s="139">
        <f t="shared" si="113"/>
        <v>1140</v>
      </c>
      <c r="GG9" s="139" t="str">
        <f>IF(GB9&lt;&gt;"", IF(RANK(GF9, GF$5:GF$62)+COUNTIF(GF$5:GF9,GF9)-1&lt;=(GG$65-GE$63), RANK(GF9, GF$5:GF$62)+COUNTIF(GF$5:GF9,GF9)-1, ""), "")</f>
        <v/>
      </c>
      <c r="GH9" s="140">
        <f t="shared" si="114"/>
        <v>0</v>
      </c>
      <c r="GI9" s="137">
        <v>2016</v>
      </c>
      <c r="GJ9" s="137"/>
      <c r="GK9" s="138">
        <f t="shared" si="115"/>
        <v>4.2996075754990613E-2</v>
      </c>
      <c r="GL9" s="139">
        <f t="shared" si="116"/>
        <v>0</v>
      </c>
      <c r="GM9" s="139">
        <f t="shared" si="117"/>
        <v>2016</v>
      </c>
      <c r="GN9" s="139" t="str">
        <f>IF(GI9&lt;&gt;"", IF(RANK(GM9, GM$5:GM$62)+COUNTIF(GM$5:GM9,GM9)-1&lt;=(GN$65-GL$63), RANK(GM9, GM$5:GM$62)+COUNTIF(GM$5:GM9,GM9)-1, ""), "")</f>
        <v/>
      </c>
      <c r="GO9" s="140">
        <f t="shared" si="118"/>
        <v>0</v>
      </c>
      <c r="GP9" s="137">
        <v>2027</v>
      </c>
      <c r="GQ9" s="137"/>
      <c r="GR9" s="138">
        <f t="shared" si="119"/>
        <v>4.10240841934831E-2</v>
      </c>
      <c r="GS9" s="139">
        <f t="shared" si="120"/>
        <v>0</v>
      </c>
      <c r="GT9" s="139">
        <f t="shared" si="121"/>
        <v>2027</v>
      </c>
      <c r="GU9" s="139" t="str">
        <f>IF(GP9&lt;&gt;"", IF(RANK(GT9, GT$5:GT$62)+COUNTIF(GT$5:GT9,GT9)-1&lt;=(GU$65-GS$63), RANK(GT9, GT$5:GT$62)+COUNTIF(GT$5:GT9,GT9)-1, ""), "")</f>
        <v/>
      </c>
      <c r="GV9" s="140">
        <f t="shared" si="122"/>
        <v>0</v>
      </c>
      <c r="GW9" s="137">
        <v>1835</v>
      </c>
      <c r="GX9" s="137"/>
      <c r="GY9" s="138">
        <f t="shared" si="123"/>
        <v>4.2883851367141852E-2</v>
      </c>
      <c r="GZ9" s="139">
        <f t="shared" si="124"/>
        <v>0</v>
      </c>
      <c r="HA9" s="139">
        <f t="shared" si="125"/>
        <v>1835</v>
      </c>
      <c r="HB9" s="139" t="str">
        <f>IF(GW9&lt;&gt;"", IF(RANK(HA9, HA$5:HA$62)+COUNTIF(HA$5:HA9,HA9)-1&lt;=(HB$65-GZ$63), RANK(HA9, HA$5:HA$62)+COUNTIF(HA$5:HA9,HA9)-1, ""), "")</f>
        <v/>
      </c>
      <c r="HC9" s="140">
        <f t="shared" si="126"/>
        <v>0</v>
      </c>
      <c r="HD9" s="137">
        <v>3435</v>
      </c>
      <c r="HE9" s="137"/>
      <c r="HF9" s="138">
        <f t="shared" si="127"/>
        <v>7.9963684614847402E-2</v>
      </c>
      <c r="HG9" s="139">
        <f t="shared" si="128"/>
        <v>0</v>
      </c>
      <c r="HH9" s="139">
        <f t="shared" si="129"/>
        <v>3435</v>
      </c>
      <c r="HI9" s="139" t="str">
        <f>IF(HD9&lt;&gt;"", IF(RANK(HH9, HH$5:HH$62)+COUNTIF(HH$5:HH9,HH9)-1&lt;=(HI$65-HG$63), RANK(HH9, HH$5:HH$62)+COUNTIF(HH$5:HH9,HH9)-1, ""), "")</f>
        <v/>
      </c>
      <c r="HJ9" s="140">
        <f t="shared" si="130"/>
        <v>0</v>
      </c>
      <c r="HK9" s="137">
        <v>2180</v>
      </c>
      <c r="HL9" s="137"/>
      <c r="HM9" s="138">
        <f t="shared" si="131"/>
        <v>5.3352912383749389E-2</v>
      </c>
      <c r="HN9" s="139">
        <f t="shared" si="132"/>
        <v>0</v>
      </c>
      <c r="HO9" s="139">
        <f t="shared" si="133"/>
        <v>2180</v>
      </c>
      <c r="HP9" s="139" t="str">
        <f>IF(HK9&lt;&gt;"", IF(RANK(HO9, HO$5:HO$62)+COUNTIF(HO$5:HO9,HO9)-1&lt;=(HP$65-HN$63), RANK(HO9, HO$5:HO$62)+COUNTIF(HO$5:HO9,HO9)-1, ""), "")</f>
        <v/>
      </c>
      <c r="HQ9" s="140">
        <f t="shared" si="134"/>
        <v>0</v>
      </c>
      <c r="HR9" s="137">
        <v>1994</v>
      </c>
      <c r="HS9" s="137"/>
      <c r="HT9" s="138">
        <f t="shared" si="135"/>
        <v>4.9653867224463369E-2</v>
      </c>
      <c r="HU9" s="139">
        <f t="shared" si="136"/>
        <v>0</v>
      </c>
      <c r="HV9" s="139">
        <f t="shared" si="137"/>
        <v>1994</v>
      </c>
      <c r="HW9" s="139" t="str">
        <f>IF(HR9&lt;&gt;"", IF(RANK(HV9, HV$5:HV$62)+COUNTIF(HV$5:HV9,HV9)-1&lt;=(HW$65-HU$63), RANK(HV9, HV$5:HV$62)+COUNTIF(HV$5:HV9,HV9)-1, ""), "")</f>
        <v/>
      </c>
      <c r="HX9" s="140">
        <f t="shared" si="138"/>
        <v>0</v>
      </c>
      <c r="HY9" s="137">
        <v>5057</v>
      </c>
      <c r="HZ9" s="137"/>
      <c r="IA9" s="138">
        <f t="shared" si="139"/>
        <v>0.13329643101903105</v>
      </c>
      <c r="IB9" s="139">
        <f t="shared" si="140"/>
        <v>0</v>
      </c>
      <c r="IC9" s="139">
        <f t="shared" si="141"/>
        <v>5057</v>
      </c>
      <c r="ID9" s="139" t="str">
        <f>IF(HY9&lt;&gt;"", IF(RANK(IC9, IC$5:IC$62)+COUNTIF(IC$5:IC9,IC9)-1&lt;=(ID$65-IB$63), RANK(IC9, IC$5:IC$62)+COUNTIF(IC$5:IC9,IC9)-1, ""), "")</f>
        <v/>
      </c>
      <c r="IE9" s="140">
        <f t="shared" si="142"/>
        <v>0</v>
      </c>
      <c r="IF9" s="137">
        <v>3906</v>
      </c>
      <c r="IG9" s="137"/>
      <c r="IH9" s="138">
        <f t="shared" si="143"/>
        <v>9.4395707967809758E-2</v>
      </c>
      <c r="II9" s="139">
        <f t="shared" si="144"/>
        <v>0</v>
      </c>
      <c r="IJ9" s="139">
        <f t="shared" si="145"/>
        <v>3906</v>
      </c>
      <c r="IK9" s="139" t="str">
        <f>IF(IF9&lt;&gt;"", IF(RANK(IJ9, IJ$5:IJ$62)+COUNTIF(IJ$5:IJ9,IJ9)-1&lt;=(IK$65-II$63), RANK(IJ9, IJ$5:IJ$62)+COUNTIF(IJ$5:IJ9,IJ9)-1, ""), "")</f>
        <v/>
      </c>
      <c r="IL9" s="140">
        <f t="shared" si="146"/>
        <v>0</v>
      </c>
      <c r="IM9" s="137">
        <v>4908</v>
      </c>
      <c r="IN9" s="137"/>
      <c r="IO9" s="138">
        <f t="shared" si="147"/>
        <v>0.11731242679924468</v>
      </c>
      <c r="IP9" s="139">
        <f t="shared" si="148"/>
        <v>0</v>
      </c>
      <c r="IQ9" s="139">
        <f t="shared" si="149"/>
        <v>4908</v>
      </c>
      <c r="IR9" s="139" t="str">
        <f>IF(IM9&lt;&gt;"", IF(RANK(IQ9, IQ$5:IQ$62)+COUNTIF(IQ$5:IQ9,IQ9)-1&lt;=(IR$65-IP$63), RANK(IQ9, IQ$5:IQ$62)+COUNTIF(IQ$5:IQ9,IQ9)-1, ""), "")</f>
        <v/>
      </c>
      <c r="IS9" s="140">
        <f t="shared" si="150"/>
        <v>0</v>
      </c>
      <c r="IT9" s="137">
        <v>1853</v>
      </c>
      <c r="IU9" s="137"/>
      <c r="IV9" s="138">
        <f t="shared" si="151"/>
        <v>3.811659192825112E-2</v>
      </c>
      <c r="IW9" s="139">
        <f t="shared" si="152"/>
        <v>0</v>
      </c>
      <c r="IX9" s="139">
        <f t="shared" si="153"/>
        <v>1853</v>
      </c>
      <c r="IY9" s="139" t="str">
        <f>IF(IT9&lt;&gt;"", IF(RANK(IX9, IX$5:IX$62)+COUNTIF(IX$5:IX9,IX9)-1&lt;=(IY$65-IW$63), RANK(IX9, IX$5:IX$62)+COUNTIF(IX$5:IX9,IX9)-1, ""), "")</f>
        <v/>
      </c>
      <c r="IZ9" s="140">
        <f t="shared" si="154"/>
        <v>0</v>
      </c>
      <c r="JA9" s="137">
        <v>1388</v>
      </c>
      <c r="JB9" s="137"/>
      <c r="JC9" s="138">
        <f t="shared" si="155"/>
        <v>2.8234336859235151E-2</v>
      </c>
      <c r="JD9" s="139">
        <f t="shared" si="156"/>
        <v>0</v>
      </c>
      <c r="JE9" s="139">
        <f t="shared" si="157"/>
        <v>1388</v>
      </c>
      <c r="JF9" s="139" t="str">
        <f>IF(JA9&lt;&gt;"", IF(RANK(JE9, JE$5:JE$62)+COUNTIF(JE$5:JE9,JE9)-1&lt;=(JF$65-JD$63), RANK(JE9, JE$5:JE$62)+COUNTIF(JE$5:JE9,JE9)-1, ""), "")</f>
        <v/>
      </c>
      <c r="JG9" s="140">
        <f t="shared" si="158"/>
        <v>0</v>
      </c>
      <c r="JH9" s="137">
        <v>1217</v>
      </c>
      <c r="JI9" s="137"/>
      <c r="JJ9" s="138">
        <f t="shared" si="159"/>
        <v>2.5363149448763105E-2</v>
      </c>
      <c r="JK9" s="139">
        <f t="shared" si="160"/>
        <v>0</v>
      </c>
      <c r="JL9" s="139">
        <f t="shared" si="161"/>
        <v>1217</v>
      </c>
      <c r="JM9" s="139" t="str">
        <f>IF(JH9&lt;&gt;"", IF(RANK(JL9, JL$5:JL$62)+COUNTIF(JL$5:JL9,JL9)-1&lt;=(JM$65-JK$63), RANK(JL9, JL$5:JL$62)+COUNTIF(JL$5:JL9,JL9)-1, ""), "")</f>
        <v/>
      </c>
      <c r="JN9" s="140">
        <f t="shared" si="162"/>
        <v>0</v>
      </c>
      <c r="JO9" s="137">
        <v>997</v>
      </c>
      <c r="JP9" s="137"/>
      <c r="JQ9" s="138">
        <f t="shared" si="163"/>
        <v>2.1983110268339469E-2</v>
      </c>
      <c r="JR9" s="139">
        <f t="shared" si="164"/>
        <v>0</v>
      </c>
      <c r="JS9" s="139">
        <f t="shared" si="165"/>
        <v>997</v>
      </c>
      <c r="JT9" s="139" t="str">
        <f>IF(JO9&lt;&gt;"", IF(RANK(JS9, JS$5:JS$62)+COUNTIF(JS$5:JS9,JS9)-1&lt;=(JT$65-JR$63), RANK(JS9, JS$5:JS$62)+COUNTIF(JS$5:JS9,JS9)-1, ""), "")</f>
        <v/>
      </c>
      <c r="JU9" s="140">
        <f t="shared" si="166"/>
        <v>0</v>
      </c>
      <c r="JV9" s="137">
        <v>557</v>
      </c>
      <c r="JW9" s="137"/>
      <c r="JX9" s="138">
        <f t="shared" si="167"/>
        <v>1.1486430751464159E-2</v>
      </c>
      <c r="JY9" s="139">
        <f t="shared" si="168"/>
        <v>0</v>
      </c>
      <c r="JZ9" s="139">
        <f t="shared" si="169"/>
        <v>557</v>
      </c>
      <c r="KA9" s="139" t="str">
        <f>IF(JV9&lt;&gt;"", IF(RANK(JZ9, JZ$5:JZ$62)+COUNTIF(JZ$5:JZ9,JZ9)-1&lt;=(KA$65-JY$63), RANK(JZ9, JZ$5:JZ$62)+COUNTIF(JZ$5:JZ9,JZ9)-1, ""), "")</f>
        <v/>
      </c>
      <c r="KB9" s="140">
        <f t="shared" si="170"/>
        <v>0</v>
      </c>
      <c r="KC9" s="141">
        <f t="shared" si="171"/>
        <v>2</v>
      </c>
      <c r="KD9" s="142">
        <f t="shared" si="172"/>
        <v>221004</v>
      </c>
      <c r="KE9" s="142">
        <v>192307</v>
      </c>
      <c r="KF9" s="142">
        <f t="shared" si="173"/>
        <v>413311</v>
      </c>
      <c r="KG9" s="143"/>
      <c r="KH9" s="144">
        <f t="shared" si="2"/>
        <v>413311</v>
      </c>
      <c r="KI9" s="145">
        <f t="shared" si="3"/>
        <v>2</v>
      </c>
      <c r="KJ9" s="145" t="str">
        <f t="shared" si="174"/>
        <v/>
      </c>
      <c r="KK9" s="145"/>
      <c r="KL9" s="146">
        <f t="shared" si="175"/>
        <v>5.3245259198186128</v>
      </c>
      <c r="KM9" s="145">
        <f t="shared" si="176"/>
        <v>5</v>
      </c>
      <c r="KN9" s="144">
        <f t="shared" si="177"/>
        <v>25191</v>
      </c>
      <c r="KO9" s="144" t="str">
        <f>IF(KN9&lt;&gt;"", IF(RANK(KN9, $KN$5:$KN$62)+COUNTIF(KN$5:KN9,KN9)-1&lt;=(400-$KJ$63-$KM$63), RANK(KN9, $KN$5:$KN$62)+COUNTIF(KN$5:KN9,KN9)-1, ""), "")</f>
        <v/>
      </c>
      <c r="KP9" s="144">
        <f t="shared" si="178"/>
        <v>5</v>
      </c>
      <c r="KQ9" s="147">
        <f t="shared" si="4"/>
        <v>3</v>
      </c>
      <c r="KS9" s="149">
        <f t="shared" si="5"/>
        <v>1.2948552162949042E-2</v>
      </c>
      <c r="KT9" s="150">
        <f t="shared" si="6"/>
        <v>1.2500000000000001E-2</v>
      </c>
      <c r="KU9" s="151">
        <f t="shared" si="179"/>
        <v>-4.4855216294904104E-4</v>
      </c>
      <c r="KV9" s="148"/>
      <c r="KW9" s="152">
        <f t="shared" si="7"/>
        <v>413311</v>
      </c>
      <c r="KX9" s="150">
        <f t="shared" si="180"/>
        <v>1.3278274776190082E-2</v>
      </c>
      <c r="KY9" s="150">
        <f t="shared" si="8"/>
        <v>1.2500000000000001E-2</v>
      </c>
      <c r="KZ9" s="153">
        <f t="shared" si="181"/>
        <v>-7.7827477619008163E-4</v>
      </c>
    </row>
    <row r="10" spans="1:312" ht="15" customHeight="1" x14ac:dyDescent="0.2">
      <c r="A10" s="128" t="s">
        <v>176</v>
      </c>
      <c r="B10" s="123">
        <v>19</v>
      </c>
      <c r="C10" s="123"/>
      <c r="D10" s="124">
        <f t="shared" si="0"/>
        <v>3.8500506585612969E-4</v>
      </c>
      <c r="E10" s="125">
        <f t="shared" si="9"/>
        <v>0</v>
      </c>
      <c r="F10" s="125">
        <f t="shared" si="1"/>
        <v>19</v>
      </c>
      <c r="G10" s="125" t="str">
        <f>IF(B10&lt;&gt;"", IF(RANK(F10, F$5:F$62)+COUNTIF(F$5:F10,F10)-1&lt;=(G$65-E$63), RANK(F10, F$5:F$62)+COUNTIF(F$5:F10,F10)-1, ""), "")</f>
        <v/>
      </c>
      <c r="H10" s="135">
        <f t="shared" si="10"/>
        <v>0</v>
      </c>
      <c r="I10" s="123">
        <v>39</v>
      </c>
      <c r="J10" s="123"/>
      <c r="K10" s="124">
        <f t="shared" si="11"/>
        <v>8.488779574690377E-4</v>
      </c>
      <c r="L10" s="125">
        <f t="shared" si="12"/>
        <v>0</v>
      </c>
      <c r="M10" s="125">
        <f t="shared" si="13"/>
        <v>39</v>
      </c>
      <c r="N10" s="125" t="str">
        <f>IF(I10&lt;&gt;"", IF(RANK(M10, M$5:M$62)+COUNTIF(M$5:M10,M10)-1&lt;=(N$65-L$63), RANK(M10, M$5:M$62)+COUNTIF(M$5:M10,M10)-1, ""), "")</f>
        <v/>
      </c>
      <c r="O10" s="135">
        <f t="shared" si="14"/>
        <v>0</v>
      </c>
      <c r="P10" s="123">
        <v>23</v>
      </c>
      <c r="Q10" s="123"/>
      <c r="R10" s="124">
        <f t="shared" si="15"/>
        <v>5.5202208088323533E-4</v>
      </c>
      <c r="S10" s="125">
        <f t="shared" si="16"/>
        <v>0</v>
      </c>
      <c r="T10" s="125">
        <f t="shared" si="17"/>
        <v>23</v>
      </c>
      <c r="U10" s="125" t="str">
        <f>IF(P10&lt;&gt;"", IF(RANK(T10, T$5:T$62)+COUNTIF(T$5:T10,T10)-1&lt;=(U$65-S$63), RANK(T10, T$5:T$62)+COUNTIF(T$5:T10,T10)-1, ""), "")</f>
        <v/>
      </c>
      <c r="V10" s="135">
        <f t="shared" si="18"/>
        <v>0</v>
      </c>
      <c r="W10" s="123">
        <v>68</v>
      </c>
      <c r="X10" s="123"/>
      <c r="Y10" s="124">
        <f t="shared" si="19"/>
        <v>1.7005526796208769E-3</v>
      </c>
      <c r="Z10" s="125">
        <f t="shared" si="20"/>
        <v>0</v>
      </c>
      <c r="AA10" s="125">
        <f t="shared" si="21"/>
        <v>68</v>
      </c>
      <c r="AB10" s="125" t="str">
        <f>IF(W10&lt;&gt;"", IF(RANK(AA10, AA$5:AA$62)+COUNTIF(AA$5:AA10,AA10)-1&lt;=(AB$65-Z$63), RANK(AA10, AA$5:AA$62)+COUNTIF(AA$5:AA10,AA10)-1, ""), "")</f>
        <v/>
      </c>
      <c r="AC10" s="135">
        <f t="shared" si="22"/>
        <v>0</v>
      </c>
      <c r="AD10" s="123">
        <v>84</v>
      </c>
      <c r="AE10" s="123"/>
      <c r="AF10" s="124">
        <f t="shared" si="23"/>
        <v>2.1668472372697724E-3</v>
      </c>
      <c r="AG10" s="125">
        <f t="shared" si="24"/>
        <v>0</v>
      </c>
      <c r="AH10" s="125">
        <f t="shared" si="25"/>
        <v>84</v>
      </c>
      <c r="AI10" s="125" t="str">
        <f>IF(AD10&lt;&gt;"", IF(RANK(AH10, AH$5:AH$62)+COUNTIF(AH$5:AH10,AH10)-1&lt;=(AI$65-AG$63), RANK(AH10, AH$5:AH$62)+COUNTIF(AH$5:AH10,AH10)-1, ""), "")</f>
        <v/>
      </c>
      <c r="AJ10" s="135">
        <f t="shared" si="26"/>
        <v>0</v>
      </c>
      <c r="AK10" s="123"/>
      <c r="AL10" s="123"/>
      <c r="AM10" s="124" t="str">
        <f t="shared" si="27"/>
        <v/>
      </c>
      <c r="AN10" s="125" t="str">
        <f t="shared" si="28"/>
        <v/>
      </c>
      <c r="AO10" s="125" t="str">
        <f t="shared" si="29"/>
        <v/>
      </c>
      <c r="AP10" s="125" t="str">
        <f>IF(AK10&lt;&gt;"", IF(RANK(AO10, AO$5:AO$62)+COUNTIF(AO$5:AO10,AO10)-1&lt;=(AP$65-AN$63), RANK(AO10, AO$5:AO$62)+COUNTIF(AO$5:AO10,AO10)-1, ""), "")</f>
        <v/>
      </c>
      <c r="AQ10" s="135" t="str">
        <f t="shared" si="30"/>
        <v/>
      </c>
      <c r="AR10" s="123"/>
      <c r="AS10" s="123"/>
      <c r="AT10" s="124" t="str">
        <f t="shared" si="31"/>
        <v/>
      </c>
      <c r="AU10" s="125" t="str">
        <f t="shared" si="32"/>
        <v/>
      </c>
      <c r="AV10" s="125" t="str">
        <f t="shared" si="33"/>
        <v/>
      </c>
      <c r="AW10" s="125" t="str">
        <f>IF(AR10&lt;&gt;"", IF(RANK(AV10, AV$5:AV$62)+COUNTIF(AV$5:AV10,AV10)-1&lt;=(AW$65-AU$63), RANK(AV10, AV$5:AV$62)+COUNTIF(AV$5:AV10,AV10)-1, ""), "")</f>
        <v/>
      </c>
      <c r="AX10" s="135" t="str">
        <f t="shared" si="34"/>
        <v/>
      </c>
      <c r="AY10" s="123">
        <v>105</v>
      </c>
      <c r="AZ10" s="123"/>
      <c r="BA10" s="124">
        <f t="shared" si="35"/>
        <v>2.1257212268448226E-3</v>
      </c>
      <c r="BB10" s="125">
        <f t="shared" si="36"/>
        <v>0</v>
      </c>
      <c r="BC10" s="125">
        <f t="shared" si="37"/>
        <v>105</v>
      </c>
      <c r="BD10" s="125" t="str">
        <f>IF(AY10&lt;&gt;"", IF(RANK(BC10, BC$5:BC$62)+COUNTIF(BC$5:BC10,BC10)-1&lt;=(BD$65-BB$63), RANK(BC10, BC$5:BC$62)+COUNTIF(BC$5:BC10,BC10)-1, ""), "")</f>
        <v/>
      </c>
      <c r="BE10" s="135">
        <f t="shared" si="38"/>
        <v>0</v>
      </c>
      <c r="BF10" s="123">
        <v>105</v>
      </c>
      <c r="BG10" s="123"/>
      <c r="BH10" s="124">
        <f t="shared" si="39"/>
        <v>2.0606417427141595E-3</v>
      </c>
      <c r="BI10" s="125">
        <f t="shared" si="40"/>
        <v>0</v>
      </c>
      <c r="BJ10" s="125">
        <f t="shared" si="41"/>
        <v>105</v>
      </c>
      <c r="BK10" s="125" t="str">
        <f>IF(BF10&lt;&gt;"", IF(RANK(BJ10, BJ$5:BJ$62)+COUNTIF(BJ$5:BJ10,BJ10)-1&lt;=(BK$65-BI$63), RANK(BJ10, BJ$5:BJ$62)+COUNTIF(BJ$5:BJ10,BJ10)-1, ""), "")</f>
        <v/>
      </c>
      <c r="BL10" s="135">
        <f t="shared" si="42"/>
        <v>0</v>
      </c>
      <c r="BM10" s="123">
        <v>60</v>
      </c>
      <c r="BN10" s="123"/>
      <c r="BO10" s="124">
        <f t="shared" si="43"/>
        <v>1.2181999066046738E-3</v>
      </c>
      <c r="BP10" s="125">
        <f t="shared" si="44"/>
        <v>0</v>
      </c>
      <c r="BQ10" s="125">
        <f t="shared" si="45"/>
        <v>60</v>
      </c>
      <c r="BR10" s="125" t="str">
        <f>IF(BM10&lt;&gt;"", IF(RANK(BQ10, BQ$5:BQ$62)+COUNTIF(BQ$5:BQ10,BQ10)-1&lt;=(BR$65-BP$63), RANK(BQ10, BQ$5:BQ$62)+COUNTIF(BQ$5:BQ10,BQ10)-1, ""), "")</f>
        <v/>
      </c>
      <c r="BS10" s="135">
        <f t="shared" si="46"/>
        <v>0</v>
      </c>
      <c r="BT10" s="123">
        <v>419</v>
      </c>
      <c r="BU10" s="123"/>
      <c r="BV10" s="124">
        <f t="shared" si="47"/>
        <v>8.392756990625751E-3</v>
      </c>
      <c r="BW10" s="125">
        <f t="shared" si="48"/>
        <v>0</v>
      </c>
      <c r="BX10" s="125">
        <f t="shared" si="49"/>
        <v>419</v>
      </c>
      <c r="BY10" s="125" t="str">
        <f>IF(BT10&lt;&gt;"", IF(RANK(BX10, BX$5:BX$62)+COUNTIF(BX$5:BX10,BX10)-1&lt;=(BY$65-BW$63), RANK(BX10, BX$5:BX$62)+COUNTIF(BX$5:BX10,BX10)-1, ""), "")</f>
        <v/>
      </c>
      <c r="BZ10" s="135">
        <f t="shared" si="50"/>
        <v>0</v>
      </c>
      <c r="CA10" s="123">
        <v>85</v>
      </c>
      <c r="CB10" s="123"/>
      <c r="CC10" s="124">
        <f t="shared" si="51"/>
        <v>1.6914076491423569E-3</v>
      </c>
      <c r="CD10" s="125">
        <f t="shared" si="52"/>
        <v>0</v>
      </c>
      <c r="CE10" s="125">
        <f t="shared" si="53"/>
        <v>85</v>
      </c>
      <c r="CF10" s="125" t="str">
        <f>IF(CA10&lt;&gt;"", IF(RANK(CE10, CE$5:CE$62)+COUNTIF(CE$5:CE10,CE10)-1&lt;=(CF$65-CD$63), RANK(CE10, CE$5:CE$62)+COUNTIF(CE$5:CE10,CE10)-1, ""), "")</f>
        <v/>
      </c>
      <c r="CG10" s="135">
        <f t="shared" si="54"/>
        <v>0</v>
      </c>
      <c r="CH10" s="123">
        <v>69</v>
      </c>
      <c r="CI10" s="123"/>
      <c r="CJ10" s="124">
        <f t="shared" si="55"/>
        <v>1.3316864167985487E-3</v>
      </c>
      <c r="CK10" s="125">
        <f t="shared" si="56"/>
        <v>0</v>
      </c>
      <c r="CL10" s="125">
        <f t="shared" si="57"/>
        <v>69</v>
      </c>
      <c r="CM10" s="125" t="str">
        <f>IF(CH10&lt;&gt;"", IF(RANK(CL10, CL$5:CL$62)+COUNTIF(CL$5:CL10,CL10)-1&lt;=(CM$65-CK$63), RANK(CL10, CL$5:CL$62)+COUNTIF(CL$5:CL10,CL10)-1, ""), "")</f>
        <v/>
      </c>
      <c r="CN10" s="135">
        <f t="shared" si="58"/>
        <v>0</v>
      </c>
      <c r="CO10" s="123">
        <v>88</v>
      </c>
      <c r="CP10" s="123"/>
      <c r="CQ10" s="124">
        <f t="shared" si="59"/>
        <v>1.7367278468521808E-3</v>
      </c>
      <c r="CR10" s="125">
        <f t="shared" si="60"/>
        <v>0</v>
      </c>
      <c r="CS10" s="125">
        <f t="shared" si="61"/>
        <v>88</v>
      </c>
      <c r="CT10" s="125" t="str">
        <f>IF(CO10&lt;&gt;"", IF(RANK(CS10, CS$5:CS$62)+COUNTIF(CS$5:CS10,CS10)-1&lt;=(CT$65-CR$63), RANK(CS10, CS$5:CS$62)+COUNTIF(CS$5:CS10,CS10)-1, ""), "")</f>
        <v/>
      </c>
      <c r="CU10" s="135">
        <f t="shared" si="62"/>
        <v>0</v>
      </c>
      <c r="CV10" s="123">
        <v>111</v>
      </c>
      <c r="CW10" s="123"/>
      <c r="CX10" s="124">
        <f t="shared" si="63"/>
        <v>2.3738237810094097E-3</v>
      </c>
      <c r="CY10" s="125">
        <f t="shared" si="64"/>
        <v>0</v>
      </c>
      <c r="CZ10" s="125">
        <f t="shared" si="65"/>
        <v>111</v>
      </c>
      <c r="DA10" s="125" t="str">
        <f>IF(CV10&lt;&gt;"", IF(RANK(CZ10, CZ$5:CZ$62)+COUNTIF(CZ$5:CZ10,CZ10)-1&lt;=(DA$65-CY$63), RANK(CZ10, CZ$5:CZ$62)+COUNTIF(CZ$5:CZ10,CZ10)-1, ""), "")</f>
        <v/>
      </c>
      <c r="DB10" s="135">
        <f t="shared" si="66"/>
        <v>0</v>
      </c>
      <c r="DC10" s="123">
        <v>49</v>
      </c>
      <c r="DD10" s="123"/>
      <c r="DE10" s="124">
        <f t="shared" si="67"/>
        <v>9.4972283598868091E-4</v>
      </c>
      <c r="DF10" s="125">
        <f t="shared" si="68"/>
        <v>0</v>
      </c>
      <c r="DG10" s="125">
        <f t="shared" si="69"/>
        <v>49</v>
      </c>
      <c r="DH10" s="125" t="str">
        <f>IF(DC10&lt;&gt;"", IF(RANK(DG10, DG$5:DG$62)+COUNTIF(DG$5:DG10,DG10)-1&lt;=(DH$65-DF$63), RANK(DG10, DG$5:DG$62)+COUNTIF(DG$5:DG10,DG10)-1, ""), "")</f>
        <v/>
      </c>
      <c r="DI10" s="135">
        <f t="shared" si="70"/>
        <v>0</v>
      </c>
      <c r="DJ10" s="123">
        <v>34</v>
      </c>
      <c r="DK10" s="123"/>
      <c r="DL10" s="124">
        <f t="shared" si="71"/>
        <v>7.0409410010561406E-4</v>
      </c>
      <c r="DM10" s="125">
        <f t="shared" si="72"/>
        <v>0</v>
      </c>
      <c r="DN10" s="125">
        <f t="shared" si="73"/>
        <v>34</v>
      </c>
      <c r="DO10" s="125" t="str">
        <f>IF(DJ10&lt;&gt;"", IF(RANK(DN10, DN$5:DN$62)+COUNTIF(DN$5:DN10,DN10)-1&lt;=(DO$65-DM$63), RANK(DN10, DN$5:DN$62)+COUNTIF(DN$5:DN10,DN10)-1, ""), "")</f>
        <v/>
      </c>
      <c r="DP10" s="135">
        <f t="shared" si="74"/>
        <v>0</v>
      </c>
      <c r="DQ10" s="123">
        <v>62</v>
      </c>
      <c r="DR10" s="123"/>
      <c r="DS10" s="124">
        <f t="shared" si="75"/>
        <v>1.2705178384802968E-3</v>
      </c>
      <c r="DT10" s="125">
        <f t="shared" si="76"/>
        <v>0</v>
      </c>
      <c r="DU10" s="125">
        <f t="shared" si="77"/>
        <v>62</v>
      </c>
      <c r="DV10" s="125" t="str">
        <f>IF(DQ10&lt;&gt;"", IF(RANK(DU10, DU$5:DU$62)+COUNTIF(DU$5:DU10,DU10)-1&lt;=(DV$65-DT$63), RANK(DU10, DU$5:DU$62)+COUNTIF(DU$5:DU10,DU10)-1, ""), "")</f>
        <v/>
      </c>
      <c r="DW10" s="135">
        <f t="shared" si="78"/>
        <v>0</v>
      </c>
      <c r="DX10" s="123">
        <v>62</v>
      </c>
      <c r="DY10" s="123"/>
      <c r="DZ10" s="124">
        <f t="shared" si="79"/>
        <v>1.3546286788000612E-3</v>
      </c>
      <c r="EA10" s="125">
        <f t="shared" si="80"/>
        <v>0</v>
      </c>
      <c r="EB10" s="125">
        <f t="shared" si="81"/>
        <v>62</v>
      </c>
      <c r="EC10" s="125" t="str">
        <f>IF(DX10&lt;&gt;"", IF(RANK(EB10, EB$5:EB$62)+COUNTIF(EB$5:EB10,EB10)-1&lt;=(EC$65-EA$63), RANK(EB10, EB$5:EB$62)+COUNTIF(EB$5:EB10,EB10)-1, ""), "")</f>
        <v/>
      </c>
      <c r="ED10" s="135">
        <f t="shared" si="82"/>
        <v>0</v>
      </c>
      <c r="EE10" s="123">
        <v>85</v>
      </c>
      <c r="EF10" s="123"/>
      <c r="EG10" s="124">
        <f t="shared" si="83"/>
        <v>1.6293200943088807E-3</v>
      </c>
      <c r="EH10" s="125">
        <f t="shared" si="84"/>
        <v>0</v>
      </c>
      <c r="EI10" s="125">
        <f t="shared" si="85"/>
        <v>85</v>
      </c>
      <c r="EJ10" s="125" t="str">
        <f>IF(EE10&lt;&gt;"", IF(RANK(EI10, EI$5:EI$62)+COUNTIF(EI$5:EI10,EI10)-1&lt;=(EJ$65-EH$63), RANK(EI10, EI$5:EI$62)+COUNTIF(EI$5:EI10,EI10)-1, ""), "")</f>
        <v/>
      </c>
      <c r="EK10" s="135">
        <f t="shared" si="86"/>
        <v>0</v>
      </c>
      <c r="EL10" s="123">
        <v>85</v>
      </c>
      <c r="EM10" s="123"/>
      <c r="EN10" s="124">
        <f t="shared" si="87"/>
        <v>1.8148432829447434E-3</v>
      </c>
      <c r="EO10" s="125">
        <f t="shared" si="88"/>
        <v>0</v>
      </c>
      <c r="EP10" s="125">
        <f t="shared" si="89"/>
        <v>85</v>
      </c>
      <c r="EQ10" s="125" t="str">
        <f>IF(EL10&lt;&gt;"", IF(RANK(EP10, EP$5:EP$62)+COUNTIF(EP$5:EP10,EP10)-1&lt;=(EQ$65-EO$63), RANK(EP10, EP$5:EP$62)+COUNTIF(EP$5:EP10,EP10)-1, ""), "")</f>
        <v/>
      </c>
      <c r="ER10" s="135">
        <f t="shared" si="90"/>
        <v>0</v>
      </c>
      <c r="ES10" s="123">
        <v>79</v>
      </c>
      <c r="ET10" s="123"/>
      <c r="EU10" s="124">
        <f t="shared" si="91"/>
        <v>1.5702643609620355E-3</v>
      </c>
      <c r="EV10" s="125">
        <f t="shared" si="92"/>
        <v>0</v>
      </c>
      <c r="EW10" s="125">
        <f t="shared" si="93"/>
        <v>79</v>
      </c>
      <c r="EX10" s="125" t="str">
        <f>IF(ES10&lt;&gt;"", IF(RANK(EW10, EW$5:EW$62)+COUNTIF(EW$5:EW10,EW10)-1&lt;=(EX$65-EV$63), RANK(EW10, EW$5:EW$62)+COUNTIF(EW$5:EW10,EW10)-1, ""), "")</f>
        <v/>
      </c>
      <c r="EY10" s="135">
        <f t="shared" si="94"/>
        <v>0</v>
      </c>
      <c r="EZ10" s="123">
        <v>76</v>
      </c>
      <c r="FA10" s="123"/>
      <c r="FB10" s="124">
        <f t="shared" si="95"/>
        <v>1.5130400159267369E-3</v>
      </c>
      <c r="FC10" s="125">
        <f t="shared" si="96"/>
        <v>0</v>
      </c>
      <c r="FD10" s="125">
        <f t="shared" si="97"/>
        <v>76</v>
      </c>
      <c r="FE10" s="125" t="str">
        <f>IF(EZ10&lt;&gt;"", IF(RANK(FD10, FD$5:FD$62)+COUNTIF(FD$5:FD10,FD10)-1&lt;=(FE$65-FC$63), RANK(FD10, FD$5:FD$62)+COUNTIF(FD$5:FD10,FD10)-1, ""), "")</f>
        <v/>
      </c>
      <c r="FF10" s="135">
        <f t="shared" si="98"/>
        <v>0</v>
      </c>
      <c r="FG10" s="123">
        <v>70</v>
      </c>
      <c r="FH10" s="123"/>
      <c r="FI10" s="124">
        <f t="shared" si="99"/>
        <v>1.5020492242988649E-3</v>
      </c>
      <c r="FJ10" s="125">
        <f t="shared" si="100"/>
        <v>0</v>
      </c>
      <c r="FK10" s="125">
        <f t="shared" si="101"/>
        <v>70</v>
      </c>
      <c r="FL10" s="125" t="str">
        <f>IF(FG10&lt;&gt;"", IF(RANK(FK10, FK$5:FK$62)+COUNTIF(FK$5:FK10,FK10)-1&lt;=(FL$65-FJ$63), RANK(FK10, FK$5:FK$62)+COUNTIF(FK$5:FK10,FK10)-1, ""), "")</f>
        <v/>
      </c>
      <c r="FM10" s="135">
        <f t="shared" si="102"/>
        <v>0</v>
      </c>
      <c r="FN10" s="123">
        <v>41</v>
      </c>
      <c r="FO10" s="123"/>
      <c r="FP10" s="124">
        <f t="shared" si="103"/>
        <v>8.880032921097659E-4</v>
      </c>
      <c r="FQ10" s="125">
        <f t="shared" si="104"/>
        <v>0</v>
      </c>
      <c r="FR10" s="125">
        <f t="shared" si="105"/>
        <v>41</v>
      </c>
      <c r="FS10" s="125" t="str">
        <f>IF(FN10&lt;&gt;"", IF(RANK(FR10, FR$5:FR$62)+COUNTIF(FR$5:FR10,FR10)-1&lt;=(FS$65-FQ$63), RANK(FR10, FR$5:FR$62)+COUNTIF(FR$5:FR10,FR10)-1, ""), "")</f>
        <v/>
      </c>
      <c r="FT10" s="135">
        <f t="shared" si="106"/>
        <v>0</v>
      </c>
      <c r="FU10" s="123">
        <v>103</v>
      </c>
      <c r="FV10" s="123"/>
      <c r="FW10" s="124">
        <f t="shared" si="107"/>
        <v>2.2081207391844958E-3</v>
      </c>
      <c r="FX10" s="125">
        <f t="shared" si="108"/>
        <v>0</v>
      </c>
      <c r="FY10" s="125">
        <f t="shared" si="109"/>
        <v>103</v>
      </c>
      <c r="FZ10" s="125" t="str">
        <f>IF(FU10&lt;&gt;"", IF(RANK(FY10, FY$5:FY$62)+COUNTIF(FY$5:FY10,FY10)-1&lt;=(FZ$65-FX$63), RANK(FY10, FY$5:FY$62)+COUNTIF(FY$5:FY10,FY10)-1, ""), "")</f>
        <v/>
      </c>
      <c r="GA10" s="135">
        <f t="shared" si="110"/>
        <v>0</v>
      </c>
      <c r="GB10" s="123">
        <v>81</v>
      </c>
      <c r="GC10" s="123"/>
      <c r="GD10" s="124">
        <f t="shared" si="111"/>
        <v>1.8842905994835648E-3</v>
      </c>
      <c r="GE10" s="125">
        <f t="shared" si="112"/>
        <v>0</v>
      </c>
      <c r="GF10" s="125">
        <f t="shared" si="113"/>
        <v>81</v>
      </c>
      <c r="GG10" s="125" t="str">
        <f>IF(GB10&lt;&gt;"", IF(RANK(GF10, GF$5:GF$62)+COUNTIF(GF$5:GF10,GF10)-1&lt;=(GG$65-GE$63), RANK(GF10, GF$5:GF$62)+COUNTIF(GF$5:GF10,GF10)-1, ""), "")</f>
        <v/>
      </c>
      <c r="GH10" s="135">
        <f t="shared" si="114"/>
        <v>0</v>
      </c>
      <c r="GI10" s="123">
        <v>46</v>
      </c>
      <c r="GJ10" s="123"/>
      <c r="GK10" s="124">
        <f t="shared" si="115"/>
        <v>9.8106125234601613E-4</v>
      </c>
      <c r="GL10" s="125">
        <f t="shared" si="116"/>
        <v>0</v>
      </c>
      <c r="GM10" s="125">
        <f t="shared" si="117"/>
        <v>46</v>
      </c>
      <c r="GN10" s="125" t="str">
        <f>IF(GI10&lt;&gt;"", IF(RANK(GM10, GM$5:GM$62)+COUNTIF(GM$5:GM10,GM10)-1&lt;=(GN$65-GL$63), RANK(GM10, GM$5:GM$62)+COUNTIF(GM$5:GM10,GM10)-1, ""), "")</f>
        <v/>
      </c>
      <c r="GO10" s="135">
        <f t="shared" si="118"/>
        <v>0</v>
      </c>
      <c r="GP10" s="123"/>
      <c r="GQ10" s="123"/>
      <c r="GR10" s="124" t="str">
        <f t="shared" si="119"/>
        <v/>
      </c>
      <c r="GS10" s="125" t="str">
        <f t="shared" si="120"/>
        <v/>
      </c>
      <c r="GT10" s="125" t="str">
        <f t="shared" si="121"/>
        <v/>
      </c>
      <c r="GU10" s="125" t="str">
        <f>IF(GP10&lt;&gt;"", IF(RANK(GT10, GT$5:GT$62)+COUNTIF(GT$5:GT10,GT10)-1&lt;=(GU$65-GS$63), RANK(GT10, GT$5:GT$62)+COUNTIF(GT$5:GT10,GT10)-1, ""), "")</f>
        <v/>
      </c>
      <c r="GV10" s="135" t="str">
        <f t="shared" si="122"/>
        <v/>
      </c>
      <c r="GW10" s="123">
        <v>43</v>
      </c>
      <c r="GX10" s="123"/>
      <c r="GY10" s="124">
        <f t="shared" si="123"/>
        <v>1.0049076887123159E-3</v>
      </c>
      <c r="GZ10" s="125">
        <f t="shared" si="124"/>
        <v>0</v>
      </c>
      <c r="HA10" s="125">
        <f t="shared" si="125"/>
        <v>43</v>
      </c>
      <c r="HB10" s="125" t="str">
        <f>IF(GW10&lt;&gt;"", IF(RANK(HA10, HA$5:HA$62)+COUNTIF(HA$5:HA10,HA10)-1&lt;=(HB$65-GZ$63), RANK(HA10, HA$5:HA$62)+COUNTIF(HA$5:HA10,HA10)-1, ""), "")</f>
        <v/>
      </c>
      <c r="HC10" s="135">
        <f t="shared" si="126"/>
        <v>0</v>
      </c>
      <c r="HD10" s="123">
        <v>56</v>
      </c>
      <c r="HE10" s="123"/>
      <c r="HF10" s="124">
        <f t="shared" si="127"/>
        <v>1.3036292106059547E-3</v>
      </c>
      <c r="HG10" s="125">
        <f t="shared" si="128"/>
        <v>0</v>
      </c>
      <c r="HH10" s="125">
        <f t="shared" si="129"/>
        <v>56</v>
      </c>
      <c r="HI10" s="125" t="str">
        <f>IF(HD10&lt;&gt;"", IF(RANK(HH10, HH$5:HH$62)+COUNTIF(HH$5:HH10,HH10)-1&lt;=(HI$65-HG$63), RANK(HH10, HH$5:HH$62)+COUNTIF(HH$5:HH10,HH10)-1, ""), "")</f>
        <v/>
      </c>
      <c r="HJ10" s="135">
        <f t="shared" si="130"/>
        <v>0</v>
      </c>
      <c r="HK10" s="123">
        <v>59</v>
      </c>
      <c r="HL10" s="123"/>
      <c r="HM10" s="124">
        <f t="shared" si="131"/>
        <v>1.443954968184043E-3</v>
      </c>
      <c r="HN10" s="125">
        <f t="shared" si="132"/>
        <v>0</v>
      </c>
      <c r="HO10" s="125">
        <f t="shared" si="133"/>
        <v>59</v>
      </c>
      <c r="HP10" s="125" t="str">
        <f>IF(HK10&lt;&gt;"", IF(RANK(HO10, HO$5:HO$62)+COUNTIF(HO$5:HO10,HO10)-1&lt;=(HP$65-HN$63), RANK(HO10, HO$5:HO$62)+COUNTIF(HO$5:HO10,HO10)-1, ""), "")</f>
        <v/>
      </c>
      <c r="HQ10" s="135">
        <f t="shared" si="134"/>
        <v>0</v>
      </c>
      <c r="HR10" s="123">
        <v>43</v>
      </c>
      <c r="HS10" s="123"/>
      <c r="HT10" s="124">
        <f t="shared" si="135"/>
        <v>1.0707704566960505E-3</v>
      </c>
      <c r="HU10" s="125">
        <f t="shared" si="136"/>
        <v>0</v>
      </c>
      <c r="HV10" s="125">
        <f t="shared" si="137"/>
        <v>43</v>
      </c>
      <c r="HW10" s="125" t="str">
        <f>IF(HR10&lt;&gt;"", IF(RANK(HV10, HV$5:HV$62)+COUNTIF(HV$5:HV10,HV10)-1&lt;=(HW$65-HU$63), RANK(HV10, HV$5:HV$62)+COUNTIF(HV$5:HV10,HV10)-1, ""), "")</f>
        <v/>
      </c>
      <c r="HX10" s="135">
        <f t="shared" si="138"/>
        <v>0</v>
      </c>
      <c r="HY10" s="123">
        <v>51</v>
      </c>
      <c r="HZ10" s="123"/>
      <c r="IA10" s="124">
        <f t="shared" si="139"/>
        <v>1.3442985924402974E-3</v>
      </c>
      <c r="IB10" s="125">
        <f t="shared" si="140"/>
        <v>0</v>
      </c>
      <c r="IC10" s="125">
        <f t="shared" si="141"/>
        <v>51</v>
      </c>
      <c r="ID10" s="125" t="str">
        <f>IF(HY10&lt;&gt;"", IF(RANK(IC10, IC$5:IC$62)+COUNTIF(IC$5:IC10,IC10)-1&lt;=(ID$65-IB$63), RANK(IC10, IC$5:IC$62)+COUNTIF(IC$5:IC10,IC10)-1, ""), "")</f>
        <v/>
      </c>
      <c r="IE10" s="135">
        <f t="shared" si="142"/>
        <v>0</v>
      </c>
      <c r="IF10" s="123">
        <v>103</v>
      </c>
      <c r="IG10" s="123"/>
      <c r="IH10" s="124">
        <f t="shared" si="143"/>
        <v>2.4891853355566832E-3</v>
      </c>
      <c r="II10" s="125">
        <f t="shared" si="144"/>
        <v>0</v>
      </c>
      <c r="IJ10" s="125">
        <f t="shared" si="145"/>
        <v>103</v>
      </c>
      <c r="IK10" s="125" t="str">
        <f>IF(IF10&lt;&gt;"", IF(RANK(IJ10, IJ$5:IJ$62)+COUNTIF(IJ$5:IJ10,IJ10)-1&lt;=(IK$65-II$63), RANK(IJ10, IJ$5:IJ$62)+COUNTIF(IJ$5:IJ10,IJ10)-1, ""), "")</f>
        <v/>
      </c>
      <c r="IL10" s="135">
        <f t="shared" si="146"/>
        <v>0</v>
      </c>
      <c r="IM10" s="123">
        <v>72</v>
      </c>
      <c r="IN10" s="123"/>
      <c r="IO10" s="124">
        <f t="shared" si="147"/>
        <v>1.720964696321438E-3</v>
      </c>
      <c r="IP10" s="125">
        <f t="shared" si="148"/>
        <v>0</v>
      </c>
      <c r="IQ10" s="125">
        <f t="shared" si="149"/>
        <v>72</v>
      </c>
      <c r="IR10" s="125" t="str">
        <f>IF(IM10&lt;&gt;"", IF(RANK(IQ10, IQ$5:IQ$62)+COUNTIF(IQ$5:IQ10,IQ10)-1&lt;=(IR$65-IP$63), RANK(IQ10, IQ$5:IQ$62)+COUNTIF(IQ$5:IQ10,IQ10)-1, ""), "")</f>
        <v/>
      </c>
      <c r="IS10" s="135">
        <f t="shared" si="150"/>
        <v>0</v>
      </c>
      <c r="IT10" s="123"/>
      <c r="IU10" s="123"/>
      <c r="IV10" s="124" t="str">
        <f t="shared" si="151"/>
        <v/>
      </c>
      <c r="IW10" s="125" t="str">
        <f t="shared" si="152"/>
        <v/>
      </c>
      <c r="IX10" s="125" t="str">
        <f t="shared" si="153"/>
        <v/>
      </c>
      <c r="IY10" s="125" t="str">
        <f>IF(IT10&lt;&gt;"", IF(RANK(IX10, IX$5:IX$62)+COUNTIF(IX$5:IX10,IX10)-1&lt;=(IY$65-IW$63), RANK(IX10, IX$5:IX$62)+COUNTIF(IX$5:IX10,IX10)-1, ""), "")</f>
        <v/>
      </c>
      <c r="IZ10" s="135" t="str">
        <f t="shared" si="154"/>
        <v/>
      </c>
      <c r="JA10" s="123"/>
      <c r="JB10" s="123"/>
      <c r="JC10" s="124" t="str">
        <f t="shared" si="155"/>
        <v/>
      </c>
      <c r="JD10" s="125" t="str">
        <f t="shared" si="156"/>
        <v/>
      </c>
      <c r="JE10" s="125" t="str">
        <f t="shared" si="157"/>
        <v/>
      </c>
      <c r="JF10" s="125" t="str">
        <f>IF(JA10&lt;&gt;"", IF(RANK(JE10, JE$5:JE$62)+COUNTIF(JE$5:JE10,JE10)-1&lt;=(JF$65-JD$63), RANK(JE10, JE$5:JE$62)+COUNTIF(JE$5:JE10,JE10)-1, ""), "")</f>
        <v/>
      </c>
      <c r="JG10" s="135" t="str">
        <f t="shared" si="158"/>
        <v/>
      </c>
      <c r="JH10" s="123"/>
      <c r="JI10" s="123"/>
      <c r="JJ10" s="124" t="str">
        <f t="shared" si="159"/>
        <v/>
      </c>
      <c r="JK10" s="125" t="str">
        <f t="shared" si="160"/>
        <v/>
      </c>
      <c r="JL10" s="125" t="str">
        <f t="shared" si="161"/>
        <v/>
      </c>
      <c r="JM10" s="125" t="str">
        <f>IF(JH10&lt;&gt;"", IF(RANK(JL10, JL$5:JL$62)+COUNTIF(JL$5:JL10,JL10)-1&lt;=(JM$65-JK$63), RANK(JL10, JL$5:JL$62)+COUNTIF(JL$5:JL10,JL10)-1, ""), "")</f>
        <v/>
      </c>
      <c r="JN10" s="135" t="str">
        <f t="shared" si="162"/>
        <v/>
      </c>
      <c r="JO10" s="123"/>
      <c r="JP10" s="123"/>
      <c r="JQ10" s="124" t="str">
        <f t="shared" si="163"/>
        <v/>
      </c>
      <c r="JR10" s="125" t="str">
        <f t="shared" si="164"/>
        <v/>
      </c>
      <c r="JS10" s="125" t="str">
        <f t="shared" si="165"/>
        <v/>
      </c>
      <c r="JT10" s="125" t="str">
        <f>IF(JO10&lt;&gt;"", IF(RANK(JS10, JS$5:JS$62)+COUNTIF(JS$5:JS10,JS10)-1&lt;=(JT$65-JR$63), RANK(JS10, JS$5:JS$62)+COUNTIF(JS$5:JS10,JS10)-1, ""), "")</f>
        <v/>
      </c>
      <c r="JU10" s="135" t="str">
        <f t="shared" si="166"/>
        <v/>
      </c>
      <c r="JV10" s="123"/>
      <c r="JW10" s="123"/>
      <c r="JX10" s="124" t="str">
        <f t="shared" si="167"/>
        <v/>
      </c>
      <c r="JY10" s="125" t="str">
        <f t="shared" si="168"/>
        <v/>
      </c>
      <c r="JZ10" s="125" t="str">
        <f t="shared" si="169"/>
        <v/>
      </c>
      <c r="KA10" s="125" t="str">
        <f>IF(JV10&lt;&gt;"", IF(RANK(JZ10, JZ$5:JZ$62)+COUNTIF(JZ$5:JZ10,JZ10)-1&lt;=(KA$65-JY$63), RANK(JZ10, JZ$5:JZ$62)+COUNTIF(JZ$5:JZ10,JZ10)-1, ""), "")</f>
        <v/>
      </c>
      <c r="KB10" s="135" t="str">
        <f t="shared" si="170"/>
        <v/>
      </c>
      <c r="KC10" s="132" t="str">
        <f t="shared" si="171"/>
        <v/>
      </c>
      <c r="KD10" s="36">
        <f t="shared" si="172"/>
        <v>2575</v>
      </c>
      <c r="KE10" s="36">
        <v>3369</v>
      </c>
      <c r="KF10" s="36">
        <f t="shared" si="173"/>
        <v>5944</v>
      </c>
      <c r="KG10" s="37"/>
      <c r="KH10" s="67" t="str">
        <f t="shared" si="2"/>
        <v/>
      </c>
      <c r="KI10" s="69" t="str">
        <f t="shared" si="3"/>
        <v/>
      </c>
      <c r="KJ10" s="69" t="str">
        <f t="shared" si="174"/>
        <v/>
      </c>
      <c r="KK10" s="69"/>
      <c r="KL10" s="66" t="str">
        <f t="shared" si="175"/>
        <v/>
      </c>
      <c r="KM10" s="69" t="str">
        <f t="shared" si="176"/>
        <v/>
      </c>
      <c r="KN10" s="67" t="str">
        <f t="shared" si="177"/>
        <v/>
      </c>
      <c r="KO10" s="67" t="str">
        <f>IF(KN10&lt;&gt;"", IF(RANK(KN10, $KN$5:$KN$62)+COUNTIF(KN$5:KN10,KN10)-1&lt;=(400-$KJ$63-$KM$63), RANK(KN10, $KN$5:$KN$62)+COUNTIF(KN$5:KN10,KN10)-1, ""), "")</f>
        <v/>
      </c>
      <c r="KP10" s="76" t="str">
        <f t="shared" si="178"/>
        <v/>
      </c>
      <c r="KQ10" s="86" t="str">
        <f t="shared" si="4"/>
        <v/>
      </c>
      <c r="KS10" s="126">
        <f t="shared" si="5"/>
        <v>1.8621859581905418E-4</v>
      </c>
      <c r="KT10" s="45">
        <f t="shared" si="6"/>
        <v>0</v>
      </c>
      <c r="KU10" s="53">
        <f t="shared" si="179"/>
        <v>-1.8621859581905418E-4</v>
      </c>
      <c r="KW10" s="80" t="str">
        <f t="shared" si="7"/>
        <v/>
      </c>
      <c r="KX10" s="45" t="str">
        <f t="shared" si="180"/>
        <v/>
      </c>
      <c r="KY10" s="45" t="str">
        <f t="shared" si="8"/>
        <v/>
      </c>
      <c r="KZ10" s="127" t="str">
        <f t="shared" si="181"/>
        <v/>
      </c>
    </row>
    <row r="11" spans="1:312" ht="15" customHeight="1" x14ac:dyDescent="0.2">
      <c r="A11" s="128" t="s">
        <v>177</v>
      </c>
      <c r="B11" s="123">
        <v>161</v>
      </c>
      <c r="C11" s="123"/>
      <c r="D11" s="124">
        <f t="shared" si="0"/>
        <v>3.2624113475177305E-3</v>
      </c>
      <c r="E11" s="125">
        <f t="shared" si="9"/>
        <v>0</v>
      </c>
      <c r="F11" s="125">
        <f t="shared" si="1"/>
        <v>161</v>
      </c>
      <c r="G11" s="125" t="str">
        <f>IF(B11&lt;&gt;"", IF(RANK(F11, F$5:F$62)+COUNTIF(F$5:F11,F11)-1&lt;=(G$65-E$63), RANK(F11, F$5:F$62)+COUNTIF(F$5:F11,F11)-1, ""), "")</f>
        <v/>
      </c>
      <c r="H11" s="135">
        <f t="shared" si="10"/>
        <v>0</v>
      </c>
      <c r="I11" s="123">
        <v>25</v>
      </c>
      <c r="J11" s="123"/>
      <c r="K11" s="124">
        <f t="shared" si="11"/>
        <v>5.4415253683912676E-4</v>
      </c>
      <c r="L11" s="125">
        <f t="shared" si="12"/>
        <v>0</v>
      </c>
      <c r="M11" s="125">
        <f>IF(I11&lt;&gt;"", I11-_xlfn.NUMBERVALUE(L11)*J$63, "")</f>
        <v>25</v>
      </c>
      <c r="N11" s="125" t="str">
        <f>IF(I11&lt;&gt;"", IF(RANK(M11, M$5:M$62)+COUNTIF(M$5:M11,M11)-1&lt;=(N$65-L$63), RANK(M11, M$5:M$62)+COUNTIF(M$5:M11,M11)-1, ""), "")</f>
        <v/>
      </c>
      <c r="O11" s="135">
        <f t="shared" si="14"/>
        <v>0</v>
      </c>
      <c r="P11" s="123">
        <v>25</v>
      </c>
      <c r="Q11" s="123"/>
      <c r="R11" s="124">
        <f t="shared" si="15"/>
        <v>6.0002400096003836E-4</v>
      </c>
      <c r="S11" s="125">
        <f t="shared" si="16"/>
        <v>0</v>
      </c>
      <c r="T11" s="125">
        <f t="shared" si="17"/>
        <v>25</v>
      </c>
      <c r="U11" s="125" t="str">
        <f>IF(P11&lt;&gt;"", IF(RANK(T11, T$5:T$62)+COUNTIF(T$5:T11,T11)-1&lt;=(U$65-S$63), RANK(T11, T$5:T$62)+COUNTIF(T$5:T11,T11)-1, ""), "")</f>
        <v/>
      </c>
      <c r="V11" s="135">
        <f t="shared" si="18"/>
        <v>0</v>
      </c>
      <c r="W11" s="123">
        <v>40</v>
      </c>
      <c r="X11" s="123"/>
      <c r="Y11" s="124">
        <f t="shared" si="19"/>
        <v>1.0003251056593394E-3</v>
      </c>
      <c r="Z11" s="125">
        <f t="shared" si="20"/>
        <v>0</v>
      </c>
      <c r="AA11" s="125">
        <f t="shared" si="21"/>
        <v>40</v>
      </c>
      <c r="AB11" s="125" t="str">
        <f>IF(W11&lt;&gt;"", IF(RANK(AA11, AA$5:AA$62)+COUNTIF(AA$5:AA11,AA11)-1&lt;=(AB$65-Z$63), RANK(AA11, AA$5:AA$62)+COUNTIF(AA$5:AA11,AA11)-1, ""), "")</f>
        <v/>
      </c>
      <c r="AC11" s="135">
        <f t="shared" si="22"/>
        <v>0</v>
      </c>
      <c r="AD11" s="123">
        <v>70</v>
      </c>
      <c r="AE11" s="123"/>
      <c r="AF11" s="124">
        <f t="shared" si="23"/>
        <v>1.8057060310581437E-3</v>
      </c>
      <c r="AG11" s="125">
        <f t="shared" si="24"/>
        <v>0</v>
      </c>
      <c r="AH11" s="125">
        <f t="shared" si="25"/>
        <v>70</v>
      </c>
      <c r="AI11" s="125" t="str">
        <f>IF(AD11&lt;&gt;"", IF(RANK(AH11, AH$5:AH$62)+COUNTIF(AH$5:AH11,AH11)-1&lt;=(AI$65-AG$63), RANK(AH11, AH$5:AH$62)+COUNTIF(AH$5:AH11,AH11)-1, ""), "")</f>
        <v/>
      </c>
      <c r="AJ11" s="135">
        <f t="shared" si="26"/>
        <v>0</v>
      </c>
      <c r="AK11" s="123">
        <v>111</v>
      </c>
      <c r="AL11" s="123"/>
      <c r="AM11" s="124">
        <f t="shared" si="27"/>
        <v>2.2499239890544239E-3</v>
      </c>
      <c r="AN11" s="125">
        <f t="shared" si="28"/>
        <v>0</v>
      </c>
      <c r="AO11" s="125">
        <f t="shared" si="29"/>
        <v>111</v>
      </c>
      <c r="AP11" s="125" t="str">
        <f>IF(AK11&lt;&gt;"", IF(RANK(AO11, AO$5:AO$62)+COUNTIF(AO$5:AO11,AO11)-1&lt;=(AP$65-AN$63), RANK(AO11, AO$5:AO$62)+COUNTIF(AO$5:AO11,AO11)-1, ""), "")</f>
        <v/>
      </c>
      <c r="AQ11" s="135">
        <f t="shared" si="30"/>
        <v>0</v>
      </c>
      <c r="AR11" s="123">
        <v>74</v>
      </c>
      <c r="AS11" s="123"/>
      <c r="AT11" s="124">
        <f t="shared" si="31"/>
        <v>1.7467661221792087E-3</v>
      </c>
      <c r="AU11" s="125">
        <f t="shared" si="32"/>
        <v>0</v>
      </c>
      <c r="AV11" s="125">
        <f t="shared" si="33"/>
        <v>74</v>
      </c>
      <c r="AW11" s="125" t="str">
        <f>IF(AR11&lt;&gt;"", IF(RANK(AV11, AV$5:AV$62)+COUNTIF(AV$5:AV11,AV11)-1&lt;=(AW$65-AU$63), RANK(AV11, AV$5:AV$62)+COUNTIF(AV$5:AV11,AV11)-1, ""), "")</f>
        <v/>
      </c>
      <c r="AX11" s="135">
        <f t="shared" si="34"/>
        <v>0</v>
      </c>
      <c r="AY11" s="123">
        <v>191</v>
      </c>
      <c r="AZ11" s="123"/>
      <c r="BA11" s="124">
        <f t="shared" si="35"/>
        <v>3.8667881364510578E-3</v>
      </c>
      <c r="BB11" s="125">
        <f t="shared" si="36"/>
        <v>0</v>
      </c>
      <c r="BC11" s="125">
        <f t="shared" si="37"/>
        <v>191</v>
      </c>
      <c r="BD11" s="125" t="str">
        <f>IF(AY11&lt;&gt;"", IF(RANK(BC11, BC$5:BC$62)+COUNTIF(BC$5:BC11,BC11)-1&lt;=(BD$65-BB$63), RANK(BC11, BC$5:BC$62)+COUNTIF(BC$5:BC11,BC11)-1, ""), "")</f>
        <v/>
      </c>
      <c r="BE11" s="135">
        <f t="shared" si="38"/>
        <v>0</v>
      </c>
      <c r="BF11" s="123">
        <v>123</v>
      </c>
      <c r="BG11" s="123"/>
      <c r="BH11" s="124">
        <f t="shared" si="39"/>
        <v>2.4138946128937299E-3</v>
      </c>
      <c r="BI11" s="125">
        <f t="shared" si="40"/>
        <v>0</v>
      </c>
      <c r="BJ11" s="125">
        <f t="shared" si="41"/>
        <v>123</v>
      </c>
      <c r="BK11" s="125" t="str">
        <f>IF(BF11&lt;&gt;"", IF(RANK(BJ11, BJ$5:BJ$62)+COUNTIF(BJ$5:BJ11,BJ11)-1&lt;=(BK$65-BI$63), RANK(BJ11, BJ$5:BJ$62)+COUNTIF(BJ$5:BJ11,BJ11)-1, ""), "")</f>
        <v/>
      </c>
      <c r="BL11" s="135">
        <f t="shared" si="42"/>
        <v>0</v>
      </c>
      <c r="BM11" s="123">
        <v>49</v>
      </c>
      <c r="BN11" s="123"/>
      <c r="BO11" s="124">
        <f t="shared" si="43"/>
        <v>9.948632570604837E-4</v>
      </c>
      <c r="BP11" s="125">
        <f t="shared" si="44"/>
        <v>0</v>
      </c>
      <c r="BQ11" s="125">
        <f t="shared" si="45"/>
        <v>49</v>
      </c>
      <c r="BR11" s="125" t="str">
        <f>IF(BM11&lt;&gt;"", IF(RANK(BQ11, BQ$5:BQ$62)+COUNTIF(BQ$5:BQ11,BQ11)-1&lt;=(BR$65-BP$63), RANK(BQ11, BQ$5:BQ$62)+COUNTIF(BQ$5:BQ11,BQ11)-1, ""), "")</f>
        <v/>
      </c>
      <c r="BS11" s="135">
        <f t="shared" si="46"/>
        <v>0</v>
      </c>
      <c r="BT11" s="123">
        <v>401</v>
      </c>
      <c r="BU11" s="123"/>
      <c r="BV11" s="124">
        <f t="shared" si="47"/>
        <v>8.0322089576155761E-3</v>
      </c>
      <c r="BW11" s="125">
        <f t="shared" si="48"/>
        <v>0</v>
      </c>
      <c r="BX11" s="125">
        <f t="shared" si="49"/>
        <v>401</v>
      </c>
      <c r="BY11" s="125" t="str">
        <f>IF(BT11&lt;&gt;"", IF(RANK(BX11, BX$5:BX$62)+COUNTIF(BX$5:BX11,BX11)-1&lt;=(BY$65-BW$63), RANK(BX11, BX$5:BX$62)+COUNTIF(BX$5:BX11,BX11)-1, ""), "")</f>
        <v/>
      </c>
      <c r="BZ11" s="135">
        <f t="shared" si="50"/>
        <v>0</v>
      </c>
      <c r="CA11" s="123">
        <v>207</v>
      </c>
      <c r="CB11" s="123"/>
      <c r="CC11" s="124">
        <f t="shared" si="51"/>
        <v>4.1190750984996223E-3</v>
      </c>
      <c r="CD11" s="125">
        <f t="shared" si="52"/>
        <v>0</v>
      </c>
      <c r="CE11" s="125">
        <f t="shared" si="53"/>
        <v>207</v>
      </c>
      <c r="CF11" s="125" t="str">
        <f>IF(CA11&lt;&gt;"", IF(RANK(CE11, CE$5:CE$62)+COUNTIF(CE$5:CE11,CE11)-1&lt;=(CF$65-CD$63), RANK(CE11, CE$5:CE$62)+COUNTIF(CE$5:CE11,CE11)-1, ""), "")</f>
        <v/>
      </c>
      <c r="CG11" s="135">
        <f t="shared" si="54"/>
        <v>0</v>
      </c>
      <c r="CH11" s="123">
        <v>108</v>
      </c>
      <c r="CI11" s="123"/>
      <c r="CJ11" s="124">
        <f t="shared" si="55"/>
        <v>2.0843787393368587E-3</v>
      </c>
      <c r="CK11" s="125">
        <f t="shared" si="56"/>
        <v>0</v>
      </c>
      <c r="CL11" s="125">
        <f t="shared" si="57"/>
        <v>108</v>
      </c>
      <c r="CM11" s="125" t="str">
        <f>IF(CH11&lt;&gt;"", IF(RANK(CL11, CL$5:CL$62)+COUNTIF(CL$5:CL11,CL11)-1&lt;=(CM$65-CK$63), RANK(CL11, CL$5:CL$62)+COUNTIF(CL$5:CL11,CL11)-1, ""), "")</f>
        <v/>
      </c>
      <c r="CN11" s="135">
        <f t="shared" si="58"/>
        <v>0</v>
      </c>
      <c r="CO11" s="123">
        <v>77</v>
      </c>
      <c r="CP11" s="123"/>
      <c r="CQ11" s="124">
        <f t="shared" si="59"/>
        <v>1.5196368659956582E-3</v>
      </c>
      <c r="CR11" s="125">
        <f t="shared" si="60"/>
        <v>0</v>
      </c>
      <c r="CS11" s="125">
        <f t="shared" si="61"/>
        <v>77</v>
      </c>
      <c r="CT11" s="125" t="str">
        <f>IF(CO11&lt;&gt;"", IF(RANK(CS11, CS$5:CS$62)+COUNTIF(CS$5:CS11,CS11)-1&lt;=(CT$65-CR$63), RANK(CS11, CS$5:CS$62)+COUNTIF(CS$5:CS11,CS11)-1, ""), "")</f>
        <v/>
      </c>
      <c r="CU11" s="135">
        <f t="shared" si="62"/>
        <v>0</v>
      </c>
      <c r="CV11" s="123">
        <v>179</v>
      </c>
      <c r="CW11" s="123"/>
      <c r="CX11" s="124">
        <f t="shared" si="63"/>
        <v>3.8280581693755345E-3</v>
      </c>
      <c r="CY11" s="125">
        <f t="shared" si="64"/>
        <v>0</v>
      </c>
      <c r="CZ11" s="125">
        <f t="shared" si="65"/>
        <v>179</v>
      </c>
      <c r="DA11" s="125" t="str">
        <f>IF(CV11&lt;&gt;"", IF(RANK(CZ11, CZ$5:CZ$62)+COUNTIF(CZ$5:CZ11,CZ11)-1&lt;=(DA$65-CY$63), RANK(CZ11, CZ$5:CZ$62)+COUNTIF(CZ$5:CZ11,CZ11)-1, ""), "")</f>
        <v/>
      </c>
      <c r="DB11" s="135">
        <f t="shared" si="66"/>
        <v>0</v>
      </c>
      <c r="DC11" s="123">
        <v>125</v>
      </c>
      <c r="DD11" s="123"/>
      <c r="DE11" s="124">
        <f t="shared" si="67"/>
        <v>2.4227623367058184E-3</v>
      </c>
      <c r="DF11" s="125">
        <f t="shared" si="68"/>
        <v>0</v>
      </c>
      <c r="DG11" s="125">
        <f t="shared" si="69"/>
        <v>125</v>
      </c>
      <c r="DH11" s="125" t="str">
        <f>IF(DC11&lt;&gt;"", IF(RANK(DG11, DG$5:DG$62)+COUNTIF(DG$5:DG11,DG11)-1&lt;=(DH$65-DF$63), RANK(DG11, DG$5:DG$62)+COUNTIF(DG$5:DG11,DG11)-1, ""), "")</f>
        <v/>
      </c>
      <c r="DI11" s="135">
        <f t="shared" si="70"/>
        <v>0</v>
      </c>
      <c r="DJ11" s="123">
        <v>194</v>
      </c>
      <c r="DK11" s="123"/>
      <c r="DL11" s="124">
        <f t="shared" si="71"/>
        <v>4.0174781006026214E-3</v>
      </c>
      <c r="DM11" s="125">
        <f t="shared" si="72"/>
        <v>0</v>
      </c>
      <c r="DN11" s="125">
        <f t="shared" si="73"/>
        <v>194</v>
      </c>
      <c r="DO11" s="125" t="str">
        <f>IF(DJ11&lt;&gt;"", IF(RANK(DN11, DN$5:DN$62)+COUNTIF(DN$5:DN11,DN11)-1&lt;=(DO$65-DM$63), RANK(DN11, DN$5:DN$62)+COUNTIF(DN$5:DN11,DN11)-1, ""), "")</f>
        <v/>
      </c>
      <c r="DP11" s="135">
        <f t="shared" si="74"/>
        <v>0</v>
      </c>
      <c r="DQ11" s="123">
        <v>118</v>
      </c>
      <c r="DR11" s="123"/>
      <c r="DS11" s="124">
        <f t="shared" si="75"/>
        <v>2.4180823377528229E-3</v>
      </c>
      <c r="DT11" s="125">
        <f t="shared" si="76"/>
        <v>0</v>
      </c>
      <c r="DU11" s="125">
        <f t="shared" si="77"/>
        <v>118</v>
      </c>
      <c r="DV11" s="125" t="str">
        <f>IF(DQ11&lt;&gt;"", IF(RANK(DU11, DU$5:DU$62)+COUNTIF(DU$5:DU11,DU11)-1&lt;=(DV$65-DT$63), RANK(DU11, DU$5:DU$62)+COUNTIF(DU$5:DU11,DU11)-1, ""), "")</f>
        <v/>
      </c>
      <c r="DW11" s="135">
        <f t="shared" si="78"/>
        <v>0</v>
      </c>
      <c r="DX11" s="123">
        <v>49</v>
      </c>
      <c r="DY11" s="123"/>
      <c r="DZ11" s="124">
        <f t="shared" si="79"/>
        <v>1.0705936332452096E-3</v>
      </c>
      <c r="EA11" s="125">
        <f t="shared" si="80"/>
        <v>0</v>
      </c>
      <c r="EB11" s="125">
        <f t="shared" si="81"/>
        <v>49</v>
      </c>
      <c r="EC11" s="125" t="str">
        <f>IF(DX11&lt;&gt;"", IF(RANK(EB11, EB$5:EB$62)+COUNTIF(EB$5:EB11,EB11)-1&lt;=(EC$65-EA$63), RANK(EB11, EB$5:EB$62)+COUNTIF(EB$5:EB11,EB11)-1, ""), "")</f>
        <v/>
      </c>
      <c r="ED11" s="135">
        <f t="shared" si="82"/>
        <v>0</v>
      </c>
      <c r="EE11" s="123">
        <v>38</v>
      </c>
      <c r="EF11" s="123"/>
      <c r="EG11" s="124">
        <f t="shared" si="83"/>
        <v>7.2840192451455849E-4</v>
      </c>
      <c r="EH11" s="125">
        <f t="shared" si="84"/>
        <v>0</v>
      </c>
      <c r="EI11" s="125">
        <f t="shared" si="85"/>
        <v>38</v>
      </c>
      <c r="EJ11" s="125" t="str">
        <f>IF(EE11&lt;&gt;"", IF(RANK(EI11, EI$5:EI$62)+COUNTIF(EI$5:EI11,EI11)-1&lt;=(EJ$65-EH$63), RANK(EI11, EI$5:EI$62)+COUNTIF(EI$5:EI11,EI11)-1, ""), "")</f>
        <v/>
      </c>
      <c r="EK11" s="135">
        <f t="shared" si="86"/>
        <v>0</v>
      </c>
      <c r="EL11" s="123">
        <v>78</v>
      </c>
      <c r="EM11" s="123"/>
      <c r="EN11" s="124">
        <f t="shared" si="87"/>
        <v>1.665385600819882E-3</v>
      </c>
      <c r="EO11" s="125">
        <f t="shared" si="88"/>
        <v>0</v>
      </c>
      <c r="EP11" s="125">
        <f t="shared" si="89"/>
        <v>78</v>
      </c>
      <c r="EQ11" s="125" t="str">
        <f>IF(EL11&lt;&gt;"", IF(RANK(EP11, EP$5:EP$62)+COUNTIF(EP$5:EP11,EP11)-1&lt;=(EQ$65-EO$63), RANK(EP11, EP$5:EP$62)+COUNTIF(EP$5:EP11,EP11)-1, ""), "")</f>
        <v/>
      </c>
      <c r="ER11" s="135">
        <f t="shared" si="90"/>
        <v>0</v>
      </c>
      <c r="ES11" s="123">
        <v>33</v>
      </c>
      <c r="ET11" s="123"/>
      <c r="EU11" s="124">
        <f t="shared" si="91"/>
        <v>6.5593321407274893E-4</v>
      </c>
      <c r="EV11" s="125">
        <f t="shared" si="92"/>
        <v>0</v>
      </c>
      <c r="EW11" s="125">
        <f t="shared" si="93"/>
        <v>33</v>
      </c>
      <c r="EX11" s="125" t="str">
        <f>IF(ES11&lt;&gt;"", IF(RANK(EW11, EW$5:EW$62)+COUNTIF(EW$5:EW11,EW11)-1&lt;=(EX$65-EV$63), RANK(EW11, EW$5:EW$62)+COUNTIF(EW$5:EW11,EW11)-1, ""), "")</f>
        <v/>
      </c>
      <c r="EY11" s="135">
        <f t="shared" si="94"/>
        <v>0</v>
      </c>
      <c r="EZ11" s="123">
        <v>41</v>
      </c>
      <c r="FA11" s="123"/>
      <c r="FB11" s="124">
        <f t="shared" si="95"/>
        <v>8.1624527174995018E-4</v>
      </c>
      <c r="FC11" s="125">
        <f t="shared" si="96"/>
        <v>0</v>
      </c>
      <c r="FD11" s="125">
        <f t="shared" si="97"/>
        <v>41</v>
      </c>
      <c r="FE11" s="125" t="str">
        <f>IF(EZ11&lt;&gt;"", IF(RANK(FD11, FD$5:FD$62)+COUNTIF(FD$5:FD11,FD11)-1&lt;=(FE$65-FC$63), RANK(FD11, FD$5:FD$62)+COUNTIF(FD$5:FD11,FD11)-1, ""), "")</f>
        <v/>
      </c>
      <c r="FF11" s="135">
        <f t="shared" si="98"/>
        <v>0</v>
      </c>
      <c r="FG11" s="123">
        <v>120</v>
      </c>
      <c r="FH11" s="123"/>
      <c r="FI11" s="124">
        <f t="shared" si="99"/>
        <v>2.5749415273694826E-3</v>
      </c>
      <c r="FJ11" s="125">
        <f t="shared" si="100"/>
        <v>0</v>
      </c>
      <c r="FK11" s="125">
        <f t="shared" si="101"/>
        <v>120</v>
      </c>
      <c r="FL11" s="125" t="str">
        <f>IF(FG11&lt;&gt;"", IF(RANK(FK11, FK$5:FK$62)+COUNTIF(FK$5:FK11,FK11)-1&lt;=(FL$65-FJ$63), RANK(FK11, FK$5:FK$62)+COUNTIF(FK$5:FK11,FK11)-1, ""), "")</f>
        <v/>
      </c>
      <c r="FM11" s="135">
        <f t="shared" si="102"/>
        <v>0</v>
      </c>
      <c r="FN11" s="123">
        <v>44</v>
      </c>
      <c r="FO11" s="123"/>
      <c r="FP11" s="124">
        <f t="shared" si="103"/>
        <v>9.529791427519439E-4</v>
      </c>
      <c r="FQ11" s="125">
        <f t="shared" si="104"/>
        <v>0</v>
      </c>
      <c r="FR11" s="125">
        <f t="shared" si="105"/>
        <v>44</v>
      </c>
      <c r="FS11" s="125" t="str">
        <f>IF(FN11&lt;&gt;"", IF(RANK(FR11, FR$5:FR$62)+COUNTIF(FR$5:FR11,FR11)-1&lt;=(FS$65-FQ$63), RANK(FR11, FR$5:FR$62)+COUNTIF(FR$5:FR11,FR11)-1, ""), "")</f>
        <v/>
      </c>
      <c r="FT11" s="135">
        <f t="shared" si="106"/>
        <v>0</v>
      </c>
      <c r="FU11" s="123">
        <v>144</v>
      </c>
      <c r="FV11" s="123"/>
      <c r="FW11" s="124">
        <f t="shared" si="107"/>
        <v>3.0870814217724991E-3</v>
      </c>
      <c r="FX11" s="125">
        <f t="shared" si="108"/>
        <v>0</v>
      </c>
      <c r="FY11" s="125">
        <f t="shared" si="109"/>
        <v>144</v>
      </c>
      <c r="FZ11" s="125" t="str">
        <f>IF(FU11&lt;&gt;"", IF(RANK(FY11, FY$5:FY$62)+COUNTIF(FY$5:FY11,FY11)-1&lt;=(FZ$65-FX$63), RANK(FY11, FY$5:FY$62)+COUNTIF(FY$5:FY11,FY11)-1, ""), "")</f>
        <v/>
      </c>
      <c r="GA11" s="135">
        <f t="shared" si="110"/>
        <v>0</v>
      </c>
      <c r="GB11" s="123">
        <v>49</v>
      </c>
      <c r="GC11" s="123"/>
      <c r="GD11" s="124">
        <f t="shared" si="111"/>
        <v>1.1398794984530207E-3</v>
      </c>
      <c r="GE11" s="125">
        <f t="shared" si="112"/>
        <v>0</v>
      </c>
      <c r="GF11" s="125">
        <f t="shared" si="113"/>
        <v>49</v>
      </c>
      <c r="GG11" s="125" t="str">
        <f>IF(GB11&lt;&gt;"", IF(RANK(GF11, GF$5:GF$62)+COUNTIF(GF$5:GF11,GF11)-1&lt;=(GG$65-GE$63), RANK(GF11, GF$5:GF$62)+COUNTIF(GF$5:GF11,GF11)-1, ""), "")</f>
        <v/>
      </c>
      <c r="GH11" s="135">
        <f t="shared" si="114"/>
        <v>0</v>
      </c>
      <c r="GI11" s="123">
        <v>70</v>
      </c>
      <c r="GJ11" s="123"/>
      <c r="GK11" s="124">
        <f t="shared" si="115"/>
        <v>1.4929192970482854E-3</v>
      </c>
      <c r="GL11" s="125">
        <f t="shared" si="116"/>
        <v>0</v>
      </c>
      <c r="GM11" s="125">
        <f t="shared" si="117"/>
        <v>70</v>
      </c>
      <c r="GN11" s="125" t="str">
        <f>IF(GI11&lt;&gt;"", IF(RANK(GM11, GM$5:GM$62)+COUNTIF(GM$5:GM11,GM11)-1&lt;=(GN$65-GL$63), RANK(GM11, GM$5:GM$62)+COUNTIF(GM$5:GM11,GM11)-1, ""), "")</f>
        <v/>
      </c>
      <c r="GO11" s="135">
        <f t="shared" si="118"/>
        <v>0</v>
      </c>
      <c r="GP11" s="123">
        <v>397</v>
      </c>
      <c r="GQ11" s="123"/>
      <c r="GR11" s="124">
        <f t="shared" si="119"/>
        <v>8.0348107670512037E-3</v>
      </c>
      <c r="GS11" s="125">
        <f t="shared" si="120"/>
        <v>0</v>
      </c>
      <c r="GT11" s="125">
        <f t="shared" si="121"/>
        <v>397</v>
      </c>
      <c r="GU11" s="125" t="str">
        <f>IF(GP11&lt;&gt;"", IF(RANK(GT11, GT$5:GT$62)+COUNTIF(GT$5:GT11,GT11)-1&lt;=(GU$65-GS$63), RANK(GT11, GT$5:GT$62)+COUNTIF(GT$5:GT11,GT11)-1, ""), "")</f>
        <v/>
      </c>
      <c r="GV11" s="135">
        <f t="shared" si="122"/>
        <v>0</v>
      </c>
      <c r="GW11" s="123">
        <v>47</v>
      </c>
      <c r="GX11" s="123"/>
      <c r="GY11" s="124">
        <f t="shared" si="123"/>
        <v>1.0983874737088104E-3</v>
      </c>
      <c r="GZ11" s="125">
        <f t="shared" si="124"/>
        <v>0</v>
      </c>
      <c r="HA11" s="125">
        <f t="shared" si="125"/>
        <v>47</v>
      </c>
      <c r="HB11" s="125" t="str">
        <f>IF(GW11&lt;&gt;"", IF(RANK(HA11, HA$5:HA$62)+COUNTIF(HA$5:HA11,HA11)-1&lt;=(HB$65-GZ$63), RANK(HA11, HA$5:HA$62)+COUNTIF(HA$5:HA11,HA11)-1, ""), "")</f>
        <v/>
      </c>
      <c r="HC11" s="135">
        <f t="shared" si="126"/>
        <v>0</v>
      </c>
      <c r="HD11" s="123">
        <v>52</v>
      </c>
      <c r="HE11" s="123"/>
      <c r="HF11" s="124">
        <f t="shared" si="127"/>
        <v>1.2105128384198151E-3</v>
      </c>
      <c r="HG11" s="125">
        <f t="shared" si="128"/>
        <v>0</v>
      </c>
      <c r="HH11" s="125">
        <f t="shared" si="129"/>
        <v>52</v>
      </c>
      <c r="HI11" s="125" t="str">
        <f>IF(HD11&lt;&gt;"", IF(RANK(HH11, HH$5:HH$62)+COUNTIF(HH$5:HH11,HH11)-1&lt;=(HI$65-HG$63), RANK(HH11, HH$5:HH$62)+COUNTIF(HH$5:HH11,HH11)-1, ""), "")</f>
        <v/>
      </c>
      <c r="HJ11" s="135">
        <f t="shared" si="130"/>
        <v>0</v>
      </c>
      <c r="HK11" s="123">
        <v>70</v>
      </c>
      <c r="HL11" s="123"/>
      <c r="HM11" s="124">
        <f t="shared" si="131"/>
        <v>1.7131669114047968E-3</v>
      </c>
      <c r="HN11" s="125">
        <f t="shared" si="132"/>
        <v>0</v>
      </c>
      <c r="HO11" s="125">
        <f t="shared" si="133"/>
        <v>70</v>
      </c>
      <c r="HP11" s="125" t="str">
        <f>IF(HK11&lt;&gt;"", IF(RANK(HO11, HO$5:HO$62)+COUNTIF(HO$5:HO11,HO11)-1&lt;=(HP$65-HN$63), RANK(HO11, HO$5:HO$62)+COUNTIF(HO$5:HO11,HO11)-1, ""), "")</f>
        <v/>
      </c>
      <c r="HQ11" s="135">
        <f t="shared" si="134"/>
        <v>0</v>
      </c>
      <c r="HR11" s="123">
        <v>87</v>
      </c>
      <c r="HS11" s="123"/>
      <c r="HT11" s="124">
        <f t="shared" si="135"/>
        <v>2.1664425519199162E-3</v>
      </c>
      <c r="HU11" s="125">
        <f t="shared" si="136"/>
        <v>0</v>
      </c>
      <c r="HV11" s="125">
        <f t="shared" si="137"/>
        <v>87</v>
      </c>
      <c r="HW11" s="125" t="str">
        <f>IF(HR11&lt;&gt;"", IF(RANK(HV11, HV$5:HV$62)+COUNTIF(HV$5:HV11,HV11)-1&lt;=(HW$65-HU$63), RANK(HV11, HV$5:HV$62)+COUNTIF(HV$5:HV11,HV11)-1, ""), "")</f>
        <v/>
      </c>
      <c r="HX11" s="135">
        <f t="shared" si="138"/>
        <v>0</v>
      </c>
      <c r="HY11" s="123">
        <v>97</v>
      </c>
      <c r="HZ11" s="123"/>
      <c r="IA11" s="124">
        <f t="shared" si="139"/>
        <v>2.5568032052295849E-3</v>
      </c>
      <c r="IB11" s="125">
        <f t="shared" si="140"/>
        <v>0</v>
      </c>
      <c r="IC11" s="125">
        <f t="shared" si="141"/>
        <v>97</v>
      </c>
      <c r="ID11" s="125" t="str">
        <f>IF(HY11&lt;&gt;"", IF(RANK(IC11, IC$5:IC$62)+COUNTIF(IC$5:IC11,IC11)-1&lt;=(ID$65-IB$63), RANK(IC11, IC$5:IC$62)+COUNTIF(IC$5:IC11,IC11)-1, ""), "")</f>
        <v/>
      </c>
      <c r="IE11" s="135">
        <f t="shared" si="142"/>
        <v>0</v>
      </c>
      <c r="IF11" s="123">
        <v>158</v>
      </c>
      <c r="IG11" s="123"/>
      <c r="IH11" s="124">
        <f t="shared" si="143"/>
        <v>3.8183619710481162E-3</v>
      </c>
      <c r="II11" s="125">
        <f t="shared" si="144"/>
        <v>0</v>
      </c>
      <c r="IJ11" s="125">
        <f t="shared" si="145"/>
        <v>158</v>
      </c>
      <c r="IK11" s="125" t="str">
        <f>IF(IF11&lt;&gt;"", IF(RANK(IJ11, IJ$5:IJ$62)+COUNTIF(IJ$5:IJ11,IJ11)-1&lt;=(IK$65-II$63), RANK(IJ11, IJ$5:IJ$62)+COUNTIF(IJ$5:IJ11,IJ11)-1, ""), "")</f>
        <v/>
      </c>
      <c r="IL11" s="135">
        <f t="shared" si="146"/>
        <v>0</v>
      </c>
      <c r="IM11" s="123">
        <v>218</v>
      </c>
      <c r="IN11" s="123"/>
      <c r="IO11" s="124">
        <f t="shared" si="147"/>
        <v>5.2106986638621317E-3</v>
      </c>
      <c r="IP11" s="125">
        <f t="shared" si="148"/>
        <v>0</v>
      </c>
      <c r="IQ11" s="125">
        <f t="shared" si="149"/>
        <v>218</v>
      </c>
      <c r="IR11" s="125" t="str">
        <f>IF(IM11&lt;&gt;"", IF(RANK(IQ11, IQ$5:IQ$62)+COUNTIF(IQ$5:IQ11,IQ11)-1&lt;=(IR$65-IP$63), RANK(IQ11, IQ$5:IQ$62)+COUNTIF(IQ$5:IQ11,IQ11)-1, ""), "")</f>
        <v/>
      </c>
      <c r="IS11" s="135">
        <f t="shared" si="150"/>
        <v>0</v>
      </c>
      <c r="IT11" s="123">
        <v>5275</v>
      </c>
      <c r="IU11" s="123"/>
      <c r="IV11" s="124">
        <f t="shared" si="151"/>
        <v>0.10850783724852923</v>
      </c>
      <c r="IW11" s="125">
        <f t="shared" si="152"/>
        <v>0</v>
      </c>
      <c r="IX11" s="125">
        <f t="shared" si="153"/>
        <v>5275</v>
      </c>
      <c r="IY11" s="125" t="str">
        <f>IF(IT11&lt;&gt;"", IF(RANK(IX11, IX$5:IX$62)+COUNTIF(IX$5:IX11,IX11)-1&lt;=(IY$65-IW$63), RANK(IX11, IX$5:IX$62)+COUNTIF(IX$5:IX11,IX11)-1, ""), "")</f>
        <v/>
      </c>
      <c r="IZ11" s="135">
        <f t="shared" si="154"/>
        <v>0</v>
      </c>
      <c r="JA11" s="123">
        <v>698</v>
      </c>
      <c r="JB11" s="123"/>
      <c r="JC11" s="124">
        <f t="shared" si="155"/>
        <v>1.419853539462978E-2</v>
      </c>
      <c r="JD11" s="125">
        <f t="shared" si="156"/>
        <v>0</v>
      </c>
      <c r="JE11" s="125">
        <f t="shared" si="157"/>
        <v>698</v>
      </c>
      <c r="JF11" s="125" t="str">
        <f>IF(JA11&lt;&gt;"", IF(RANK(JE11, JE$5:JE$62)+COUNTIF(JE$5:JE11,JE11)-1&lt;=(JF$65-JD$63), RANK(JE11, JE$5:JE$62)+COUNTIF(JE$5:JE11,JE11)-1, ""), "")</f>
        <v/>
      </c>
      <c r="JG11" s="135">
        <f t="shared" si="158"/>
        <v>0</v>
      </c>
      <c r="JH11" s="123">
        <v>1347</v>
      </c>
      <c r="JI11" s="123"/>
      <c r="JJ11" s="124">
        <f t="shared" si="159"/>
        <v>2.8072442323322844E-2</v>
      </c>
      <c r="JK11" s="125">
        <f t="shared" si="160"/>
        <v>0</v>
      </c>
      <c r="JL11" s="125">
        <f t="shared" si="161"/>
        <v>1347</v>
      </c>
      <c r="JM11" s="125" t="str">
        <f>IF(JH11&lt;&gt;"", IF(RANK(JL11, JL$5:JL$62)+COUNTIF(JL$5:JL11,JL11)-1&lt;=(JM$65-JK$63), RANK(JL11, JL$5:JL$62)+COUNTIF(JL$5:JL11,JL11)-1, ""), "")</f>
        <v/>
      </c>
      <c r="JN11" s="135">
        <f t="shared" si="162"/>
        <v>0</v>
      </c>
      <c r="JO11" s="123">
        <v>900</v>
      </c>
      <c r="JP11" s="123"/>
      <c r="JQ11" s="124">
        <f t="shared" si="163"/>
        <v>1.9844332238220182E-2</v>
      </c>
      <c r="JR11" s="125">
        <f t="shared" si="164"/>
        <v>0</v>
      </c>
      <c r="JS11" s="125">
        <f t="shared" si="165"/>
        <v>900</v>
      </c>
      <c r="JT11" s="125" t="str">
        <f>IF(JO11&lt;&gt;"", IF(RANK(JS11, JS$5:JS$62)+COUNTIF(JS$5:JS11,JS11)-1&lt;=(JT$65-JR$63), RANK(JS11, JS$5:JS$62)+COUNTIF(JS$5:JS11,JS11)-1, ""), "")</f>
        <v/>
      </c>
      <c r="JU11" s="135">
        <f t="shared" si="166"/>
        <v>0</v>
      </c>
      <c r="JV11" s="123">
        <v>376</v>
      </c>
      <c r="JW11" s="123"/>
      <c r="JX11" s="124">
        <f t="shared" si="167"/>
        <v>7.7538563061948359E-3</v>
      </c>
      <c r="JY11" s="125">
        <f t="shared" si="168"/>
        <v>0</v>
      </c>
      <c r="JZ11" s="125">
        <f t="shared" si="169"/>
        <v>376</v>
      </c>
      <c r="KA11" s="125" t="str">
        <f>IF(JV11&lt;&gt;"", IF(RANK(JZ11, JZ$5:JZ$62)+COUNTIF(JZ$5:JZ11,JZ11)-1&lt;=(KA$65-JY$63), RANK(JZ11, JZ$5:JZ$62)+COUNTIF(JZ$5:JZ11,JZ11)-1, ""), "")</f>
        <v/>
      </c>
      <c r="KB11" s="135">
        <f t="shared" si="170"/>
        <v>0</v>
      </c>
      <c r="KC11" s="132" t="str">
        <f t="shared" si="171"/>
        <v/>
      </c>
      <c r="KD11" s="36">
        <f t="shared" si="172"/>
        <v>12666</v>
      </c>
      <c r="KE11" s="36">
        <v>11107</v>
      </c>
      <c r="KF11" s="36">
        <f t="shared" si="173"/>
        <v>23773</v>
      </c>
      <c r="KG11" s="37"/>
      <c r="KH11" s="67" t="str">
        <f t="shared" si="2"/>
        <v/>
      </c>
      <c r="KI11" s="69" t="str">
        <f t="shared" si="3"/>
        <v/>
      </c>
      <c r="KJ11" s="69" t="str">
        <f t="shared" si="174"/>
        <v/>
      </c>
      <c r="KK11" s="69"/>
      <c r="KL11" s="66" t="str">
        <f t="shared" si="175"/>
        <v/>
      </c>
      <c r="KM11" s="69" t="str">
        <f t="shared" si="176"/>
        <v/>
      </c>
      <c r="KN11" s="67" t="str">
        <f t="shared" si="177"/>
        <v/>
      </c>
      <c r="KO11" s="67" t="str">
        <f>IF(KN11&lt;&gt;"", IF(RANK(KN11, $KN$5:$KN$62)+COUNTIF(KN$5:KN11,KN11)-1&lt;=(400-$KJ$63-$KM$63), RANK(KN11, $KN$5:$KN$62)+COUNTIF(KN$5:KN11,KN11)-1, ""), "")</f>
        <v/>
      </c>
      <c r="KP11" s="76" t="str">
        <f t="shared" si="178"/>
        <v/>
      </c>
      <c r="KQ11" s="86" t="str">
        <f t="shared" si="4"/>
        <v/>
      </c>
      <c r="KS11" s="126">
        <f t="shared" si="5"/>
        <v>7.4478039677092439E-4</v>
      </c>
      <c r="KT11" s="45">
        <f t="shared" si="6"/>
        <v>0</v>
      </c>
      <c r="KU11" s="53">
        <f t="shared" si="179"/>
        <v>-7.4478039677092439E-4</v>
      </c>
      <c r="KW11" s="80" t="str">
        <f t="shared" si="7"/>
        <v/>
      </c>
      <c r="KX11" s="45" t="str">
        <f t="shared" si="180"/>
        <v/>
      </c>
      <c r="KY11" s="45" t="str">
        <f t="shared" si="8"/>
        <v/>
      </c>
      <c r="KZ11" s="127" t="str">
        <f t="shared" si="181"/>
        <v/>
      </c>
    </row>
    <row r="12" spans="1:312" ht="15" customHeight="1" x14ac:dyDescent="0.2">
      <c r="A12" s="136" t="s">
        <v>178</v>
      </c>
      <c r="B12" s="137">
        <v>4301</v>
      </c>
      <c r="C12" s="137"/>
      <c r="D12" s="138">
        <f t="shared" si="0"/>
        <v>8.715298885511652E-2</v>
      </c>
      <c r="E12" s="139">
        <f t="shared" si="9"/>
        <v>0</v>
      </c>
      <c r="F12" s="139">
        <f t="shared" si="1"/>
        <v>4301</v>
      </c>
      <c r="G12" s="139" t="str">
        <f>IF(B12&lt;&gt;"", IF(RANK(F12, F$5:F$62)+COUNTIF(F$5:F12,F12)-1&lt;=(G$65-E$63), RANK(F12, F$5:F$62)+COUNTIF(F$5:F12,F12)-1, ""), "")</f>
        <v/>
      </c>
      <c r="H12" s="140">
        <f t="shared" si="10"/>
        <v>0</v>
      </c>
      <c r="I12" s="137">
        <v>1861</v>
      </c>
      <c r="J12" s="137"/>
      <c r="K12" s="138">
        <f t="shared" si="11"/>
        <v>4.0506714842304593E-2</v>
      </c>
      <c r="L12" s="139">
        <f t="shared" si="12"/>
        <v>0</v>
      </c>
      <c r="M12" s="139">
        <f t="shared" si="13"/>
        <v>1861</v>
      </c>
      <c r="N12" s="139" t="str">
        <f>IF(I12&lt;&gt;"", IF(RANK(M12, M$5:M$62)+COUNTIF(M$5:M12,M12)-1&lt;=(N$65-L$63), RANK(M12, M$5:M$62)+COUNTIF(M$5:M12,M12)-1, ""), "")</f>
        <v/>
      </c>
      <c r="O12" s="140">
        <f t="shared" si="14"/>
        <v>0</v>
      </c>
      <c r="P12" s="137">
        <v>1405</v>
      </c>
      <c r="Q12" s="137"/>
      <c r="R12" s="138">
        <f t="shared" si="15"/>
        <v>3.3721348853954156E-2</v>
      </c>
      <c r="S12" s="139">
        <f t="shared" si="16"/>
        <v>0</v>
      </c>
      <c r="T12" s="139">
        <f t="shared" si="17"/>
        <v>1405</v>
      </c>
      <c r="U12" s="139" t="str">
        <f>IF(P12&lt;&gt;"", IF(RANK(T12, T$5:T$62)+COUNTIF(T$5:T12,T12)-1&lt;=(U$65-S$63), RANK(T12, T$5:T$62)+COUNTIF(T$5:T12,T12)-1, ""), "")</f>
        <v/>
      </c>
      <c r="V12" s="140">
        <f t="shared" si="18"/>
        <v>0</v>
      </c>
      <c r="W12" s="137">
        <v>515</v>
      </c>
      <c r="X12" s="137"/>
      <c r="Y12" s="138">
        <f t="shared" si="19"/>
        <v>1.2879185735363993E-2</v>
      </c>
      <c r="Z12" s="139">
        <f t="shared" si="20"/>
        <v>0</v>
      </c>
      <c r="AA12" s="139">
        <f t="shared" si="21"/>
        <v>515</v>
      </c>
      <c r="AB12" s="139" t="str">
        <f>IF(W12&lt;&gt;"", IF(RANK(AA12, AA$5:AA$62)+COUNTIF(AA$5:AA12,AA12)-1&lt;=(AB$65-Z$63), RANK(AA12, AA$5:AA$62)+COUNTIF(AA$5:AA12,AA12)-1, ""), "")</f>
        <v/>
      </c>
      <c r="AC12" s="140">
        <f t="shared" si="22"/>
        <v>0</v>
      </c>
      <c r="AD12" s="137">
        <v>447</v>
      </c>
      <c r="AE12" s="137"/>
      <c r="AF12" s="138">
        <f t="shared" si="23"/>
        <v>1.1530722798328431E-2</v>
      </c>
      <c r="AG12" s="139">
        <f t="shared" si="24"/>
        <v>0</v>
      </c>
      <c r="AH12" s="139">
        <f t="shared" si="25"/>
        <v>447</v>
      </c>
      <c r="AI12" s="139" t="str">
        <f>IF(AD12&lt;&gt;"", IF(RANK(AH12, AH$5:AH$62)+COUNTIF(AH$5:AH12,AH12)-1&lt;=(AI$65-AG$63), RANK(AH12, AH$5:AH$62)+COUNTIF(AH$5:AH12,AH12)-1, ""), "")</f>
        <v/>
      </c>
      <c r="AJ12" s="140">
        <f t="shared" si="26"/>
        <v>0</v>
      </c>
      <c r="AK12" s="137">
        <v>2005</v>
      </c>
      <c r="AL12" s="137"/>
      <c r="AM12" s="138">
        <f t="shared" si="27"/>
        <v>4.0640518901388464E-2</v>
      </c>
      <c r="AN12" s="139">
        <f t="shared" si="28"/>
        <v>0</v>
      </c>
      <c r="AO12" s="139">
        <f t="shared" si="29"/>
        <v>2005</v>
      </c>
      <c r="AP12" s="139" t="str">
        <f>IF(AK12&lt;&gt;"", IF(RANK(AO12, AO$5:AO$62)+COUNTIF(AO$5:AO12,AO12)-1&lt;=(AP$65-AN$63), RANK(AO12, AO$5:AO$62)+COUNTIF(AO$5:AO12,AO12)-1, ""), "")</f>
        <v/>
      </c>
      <c r="AQ12" s="140">
        <f t="shared" si="30"/>
        <v>0</v>
      </c>
      <c r="AR12" s="137">
        <v>1438</v>
      </c>
      <c r="AS12" s="137"/>
      <c r="AT12" s="138">
        <f t="shared" si="31"/>
        <v>3.3943914644509486E-2</v>
      </c>
      <c r="AU12" s="139">
        <f t="shared" si="32"/>
        <v>0</v>
      </c>
      <c r="AV12" s="139">
        <f t="shared" si="33"/>
        <v>1438</v>
      </c>
      <c r="AW12" s="139" t="str">
        <f>IF(AR12&lt;&gt;"", IF(RANK(AV12, AV$5:AV$62)+COUNTIF(AV$5:AV12,AV12)-1&lt;=(AW$65-AU$63), RANK(AV12, AV$5:AV$62)+COUNTIF(AV$5:AV12,AV12)-1, ""), "")</f>
        <v/>
      </c>
      <c r="AX12" s="140">
        <f t="shared" si="34"/>
        <v>0</v>
      </c>
      <c r="AY12" s="137">
        <v>3075</v>
      </c>
      <c r="AZ12" s="137"/>
      <c r="BA12" s="138">
        <f t="shared" si="35"/>
        <v>6.2253264500455513E-2</v>
      </c>
      <c r="BB12" s="139">
        <f t="shared" si="36"/>
        <v>0</v>
      </c>
      <c r="BC12" s="139">
        <f t="shared" si="37"/>
        <v>3075</v>
      </c>
      <c r="BD12" s="139" t="str">
        <f>IF(AY12&lt;&gt;"", IF(RANK(BC12, BC$5:BC$62)+COUNTIF(BC$5:BC12,BC12)-1&lt;=(BD$65-BB$63), RANK(BC12, BC$5:BC$62)+COUNTIF(BC$5:BC12,BC12)-1, ""), "")</f>
        <v/>
      </c>
      <c r="BE12" s="140">
        <f t="shared" si="38"/>
        <v>0</v>
      </c>
      <c r="BF12" s="137">
        <v>3323</v>
      </c>
      <c r="BG12" s="137"/>
      <c r="BH12" s="138">
        <f t="shared" si="39"/>
        <v>6.5214404867039541E-2</v>
      </c>
      <c r="BI12" s="139">
        <f t="shared" si="40"/>
        <v>0</v>
      </c>
      <c r="BJ12" s="139">
        <f t="shared" si="41"/>
        <v>3323</v>
      </c>
      <c r="BK12" s="139" t="str">
        <f>IF(BF12&lt;&gt;"", IF(RANK(BJ12, BJ$5:BJ$62)+COUNTIF(BJ$5:BJ12,BJ12)-1&lt;=(BK$65-BI$63), RANK(BJ12, BJ$5:BJ$62)+COUNTIF(BJ$5:BJ12,BJ12)-1, ""), "")</f>
        <v/>
      </c>
      <c r="BL12" s="140">
        <f t="shared" si="42"/>
        <v>0</v>
      </c>
      <c r="BM12" s="137">
        <v>3351</v>
      </c>
      <c r="BN12" s="137"/>
      <c r="BO12" s="138">
        <f t="shared" si="43"/>
        <v>6.8036464783871028E-2</v>
      </c>
      <c r="BP12" s="139">
        <f t="shared" si="44"/>
        <v>0</v>
      </c>
      <c r="BQ12" s="139">
        <f t="shared" si="45"/>
        <v>3351</v>
      </c>
      <c r="BR12" s="139" t="str">
        <f>IF(BM12&lt;&gt;"", IF(RANK(BQ12, BQ$5:BQ$62)+COUNTIF(BQ$5:BQ12,BQ12)-1&lt;=(BR$65-BP$63), RANK(BQ12, BQ$5:BQ$62)+COUNTIF(BQ$5:BQ12,BQ12)-1, ""), "")</f>
        <v/>
      </c>
      <c r="BS12" s="140">
        <f t="shared" si="46"/>
        <v>0</v>
      </c>
      <c r="BT12" s="137">
        <v>3000</v>
      </c>
      <c r="BU12" s="137"/>
      <c r="BV12" s="138">
        <f t="shared" si="47"/>
        <v>6.0091338835029241E-2</v>
      </c>
      <c r="BW12" s="139">
        <f t="shared" si="48"/>
        <v>0</v>
      </c>
      <c r="BX12" s="139">
        <f t="shared" si="49"/>
        <v>3000</v>
      </c>
      <c r="BY12" s="139" t="str">
        <f>IF(BT12&lt;&gt;"", IF(RANK(BX12, BX$5:BX$62)+COUNTIF(BX$5:BX12,BX12)-1&lt;=(BY$65-BW$63), RANK(BX12, BX$5:BX$62)+COUNTIF(BX$5:BX12,BX12)-1, ""), "")</f>
        <v/>
      </c>
      <c r="BZ12" s="140">
        <f t="shared" si="50"/>
        <v>0</v>
      </c>
      <c r="CA12" s="137">
        <v>6184</v>
      </c>
      <c r="CB12" s="137"/>
      <c r="CC12" s="138">
        <f t="shared" si="51"/>
        <v>0.12305488120348629</v>
      </c>
      <c r="CD12" s="139">
        <f t="shared" si="52"/>
        <v>0</v>
      </c>
      <c r="CE12" s="139">
        <f t="shared" si="53"/>
        <v>6184</v>
      </c>
      <c r="CF12" s="139" t="str">
        <f>IF(CA12&lt;&gt;"", IF(RANK(CE12, CE$5:CE$62)+COUNTIF(CE$5:CE12,CE12)-1&lt;=(CF$65-CD$63), RANK(CE12, CE$5:CE$62)+COUNTIF(CE$5:CE12,CE12)-1, ""), "")</f>
        <v/>
      </c>
      <c r="CG12" s="140">
        <f t="shared" si="54"/>
        <v>0</v>
      </c>
      <c r="CH12" s="137">
        <v>2292</v>
      </c>
      <c r="CI12" s="137"/>
      <c r="CJ12" s="138">
        <f t="shared" si="55"/>
        <v>4.4235148801482223E-2</v>
      </c>
      <c r="CK12" s="139">
        <f t="shared" si="56"/>
        <v>0</v>
      </c>
      <c r="CL12" s="139">
        <f t="shared" si="57"/>
        <v>2292</v>
      </c>
      <c r="CM12" s="139" t="str">
        <f>IF(CH12&lt;&gt;"", IF(RANK(CL12, CL$5:CL$62)+COUNTIF(CL$5:CL12,CL12)-1&lt;=(CM$65-CK$63), RANK(CL12, CL$5:CL$62)+COUNTIF(CL$5:CL12,CL12)-1, ""), "")</f>
        <v/>
      </c>
      <c r="CN12" s="140">
        <f t="shared" si="58"/>
        <v>0</v>
      </c>
      <c r="CO12" s="137">
        <v>5050</v>
      </c>
      <c r="CP12" s="137"/>
      <c r="CQ12" s="138">
        <f t="shared" si="59"/>
        <v>9.9664495756858096E-2</v>
      </c>
      <c r="CR12" s="139">
        <f t="shared" si="60"/>
        <v>0</v>
      </c>
      <c r="CS12" s="139">
        <f t="shared" si="61"/>
        <v>5050</v>
      </c>
      <c r="CT12" s="139" t="str">
        <f>IF(CO12&lt;&gt;"", IF(RANK(CS12, CS$5:CS$62)+COUNTIF(CS$5:CS12,CS12)-1&lt;=(CT$65-CR$63), RANK(CS12, CS$5:CS$62)+COUNTIF(CS$5:CS12,CS12)-1, ""), "")</f>
        <v/>
      </c>
      <c r="CU12" s="140">
        <f t="shared" si="62"/>
        <v>0</v>
      </c>
      <c r="CV12" s="137">
        <v>3150</v>
      </c>
      <c r="CW12" s="137"/>
      <c r="CX12" s="138">
        <f t="shared" si="63"/>
        <v>6.7365269461077848E-2</v>
      </c>
      <c r="CY12" s="139">
        <f t="shared" si="64"/>
        <v>0</v>
      </c>
      <c r="CZ12" s="139">
        <f t="shared" si="65"/>
        <v>3150</v>
      </c>
      <c r="DA12" s="139" t="str">
        <f>IF(CV12&lt;&gt;"", IF(RANK(CZ12, CZ$5:CZ$62)+COUNTIF(CZ$5:CZ12,CZ12)-1&lt;=(DA$65-CY$63), RANK(CZ12, CZ$5:CZ$62)+COUNTIF(CZ$5:CZ12,CZ12)-1, ""), "")</f>
        <v/>
      </c>
      <c r="DB12" s="140">
        <f t="shared" si="66"/>
        <v>0</v>
      </c>
      <c r="DC12" s="137">
        <v>941</v>
      </c>
      <c r="DD12" s="137"/>
      <c r="DE12" s="138">
        <f t="shared" si="67"/>
        <v>1.8238554870721402E-2</v>
      </c>
      <c r="DF12" s="139">
        <f t="shared" si="68"/>
        <v>0</v>
      </c>
      <c r="DG12" s="139">
        <f t="shared" si="69"/>
        <v>941</v>
      </c>
      <c r="DH12" s="139" t="str">
        <f>IF(DC12&lt;&gt;"", IF(RANK(DG12, DG$5:DG$62)+COUNTIF(DG$5:DG12,DG12)-1&lt;=(DH$65-DF$63), RANK(DG12, DG$5:DG$62)+COUNTIF(DG$5:DG12,DG12)-1, ""), "")</f>
        <v/>
      </c>
      <c r="DI12" s="140">
        <f t="shared" si="70"/>
        <v>0</v>
      </c>
      <c r="DJ12" s="137">
        <v>2844</v>
      </c>
      <c r="DK12" s="137"/>
      <c r="DL12" s="138">
        <f t="shared" si="71"/>
        <v>5.889540060883431E-2</v>
      </c>
      <c r="DM12" s="139">
        <f t="shared" si="72"/>
        <v>0</v>
      </c>
      <c r="DN12" s="139">
        <f t="shared" si="73"/>
        <v>2844</v>
      </c>
      <c r="DO12" s="139" t="str">
        <f>IF(DJ12&lt;&gt;"", IF(RANK(DN12, DN$5:DN$62)+COUNTIF(DN$5:DN12,DN12)-1&lt;=(DO$65-DM$63), RANK(DN12, DN$5:DN$62)+COUNTIF(DN$5:DN12,DN12)-1, ""), "")</f>
        <v/>
      </c>
      <c r="DP12" s="140">
        <f t="shared" si="74"/>
        <v>0</v>
      </c>
      <c r="DQ12" s="137">
        <v>1968</v>
      </c>
      <c r="DR12" s="137"/>
      <c r="DS12" s="138">
        <f t="shared" si="75"/>
        <v>4.0328695260148775E-2</v>
      </c>
      <c r="DT12" s="139">
        <f t="shared" si="76"/>
        <v>0</v>
      </c>
      <c r="DU12" s="139">
        <f t="shared" si="77"/>
        <v>1968</v>
      </c>
      <c r="DV12" s="139" t="str">
        <f>IF(DQ12&lt;&gt;"", IF(RANK(DU12, DU$5:DU$62)+COUNTIF(DU$5:DU12,DU12)-1&lt;=(DV$65-DT$63), RANK(DU12, DU$5:DU$62)+COUNTIF(DU$5:DU12,DU12)-1, ""), "")</f>
        <v/>
      </c>
      <c r="DW12" s="140">
        <f t="shared" si="78"/>
        <v>0</v>
      </c>
      <c r="DX12" s="137">
        <v>1055</v>
      </c>
      <c r="DY12" s="137"/>
      <c r="DZ12" s="138">
        <f t="shared" si="79"/>
        <v>2.3050536389259104E-2</v>
      </c>
      <c r="EA12" s="139">
        <f t="shared" si="80"/>
        <v>0</v>
      </c>
      <c r="EB12" s="139">
        <f t="shared" si="81"/>
        <v>1055</v>
      </c>
      <c r="EC12" s="139" t="str">
        <f>IF(DX12&lt;&gt;"", IF(RANK(EB12, EB$5:EB$62)+COUNTIF(EB$5:EB12,EB12)-1&lt;=(EC$65-EA$63), RANK(EB12, EB$5:EB$62)+COUNTIF(EB$5:EB12,EB12)-1, ""), "")</f>
        <v/>
      </c>
      <c r="ED12" s="140">
        <f t="shared" si="82"/>
        <v>0</v>
      </c>
      <c r="EE12" s="137">
        <v>1148</v>
      </c>
      <c r="EF12" s="137"/>
      <c r="EG12" s="138">
        <f t="shared" si="83"/>
        <v>2.2005405509018767E-2</v>
      </c>
      <c r="EH12" s="139">
        <f t="shared" si="84"/>
        <v>0</v>
      </c>
      <c r="EI12" s="139">
        <f t="shared" si="85"/>
        <v>1148</v>
      </c>
      <c r="EJ12" s="139" t="str">
        <f>IF(EE12&lt;&gt;"", IF(RANK(EI12, EI$5:EI$62)+COUNTIF(EI$5:EI12,EI12)-1&lt;=(EJ$65-EH$63), RANK(EI12, EI$5:EI$62)+COUNTIF(EI$5:EI12,EI12)-1, ""), "")</f>
        <v/>
      </c>
      <c r="EK12" s="140">
        <f t="shared" si="86"/>
        <v>0</v>
      </c>
      <c r="EL12" s="137">
        <v>818</v>
      </c>
      <c r="EM12" s="137"/>
      <c r="EN12" s="138">
        <f t="shared" si="87"/>
        <v>1.7465197711162353E-2</v>
      </c>
      <c r="EO12" s="139">
        <f t="shared" si="88"/>
        <v>0</v>
      </c>
      <c r="EP12" s="139">
        <f t="shared" si="89"/>
        <v>818</v>
      </c>
      <c r="EQ12" s="139" t="str">
        <f>IF(EL12&lt;&gt;"", IF(RANK(EP12, EP$5:EP$62)+COUNTIF(EP$5:EP12,EP12)-1&lt;=(EQ$65-EO$63), RANK(EP12, EP$5:EP$62)+COUNTIF(EP$5:EP12,EP12)-1, ""), "")</f>
        <v/>
      </c>
      <c r="ER12" s="140">
        <f t="shared" si="90"/>
        <v>0</v>
      </c>
      <c r="ES12" s="137">
        <v>742</v>
      </c>
      <c r="ET12" s="137"/>
      <c r="EU12" s="138">
        <f t="shared" si="91"/>
        <v>1.4748558934605447E-2</v>
      </c>
      <c r="EV12" s="139">
        <f t="shared" si="92"/>
        <v>0</v>
      </c>
      <c r="EW12" s="139">
        <f t="shared" si="93"/>
        <v>742</v>
      </c>
      <c r="EX12" s="139" t="str">
        <f>IF(ES12&lt;&gt;"", IF(RANK(EW12, EW$5:EW$62)+COUNTIF(EW$5:EW12,EW12)-1&lt;=(EX$65-EV$63), RANK(EW12, EW$5:EW$62)+COUNTIF(EW$5:EW12,EW12)-1, ""), "")</f>
        <v/>
      </c>
      <c r="EY12" s="140">
        <f t="shared" si="94"/>
        <v>0</v>
      </c>
      <c r="EZ12" s="137">
        <v>394</v>
      </c>
      <c r="FA12" s="137"/>
      <c r="FB12" s="138">
        <f t="shared" si="95"/>
        <v>7.8439179773043995E-3</v>
      </c>
      <c r="FC12" s="139">
        <f t="shared" si="96"/>
        <v>0</v>
      </c>
      <c r="FD12" s="139">
        <f t="shared" si="97"/>
        <v>394</v>
      </c>
      <c r="FE12" s="139" t="str">
        <f>IF(EZ12&lt;&gt;"", IF(RANK(FD12, FD$5:FD$62)+COUNTIF(FD$5:FD12,FD12)-1&lt;=(FE$65-FC$63), RANK(FD12, FD$5:FD$62)+COUNTIF(FD$5:FD12,FD12)-1, ""), "")</f>
        <v/>
      </c>
      <c r="FF12" s="140">
        <f t="shared" si="98"/>
        <v>0</v>
      </c>
      <c r="FG12" s="137">
        <v>775</v>
      </c>
      <c r="FH12" s="137"/>
      <c r="FI12" s="138">
        <f t="shared" si="99"/>
        <v>1.6629830697594574E-2</v>
      </c>
      <c r="FJ12" s="139">
        <f t="shared" si="100"/>
        <v>0</v>
      </c>
      <c r="FK12" s="139">
        <f t="shared" si="101"/>
        <v>775</v>
      </c>
      <c r="FL12" s="139" t="str">
        <f>IF(FG12&lt;&gt;"", IF(RANK(FK12, FK$5:FK$62)+COUNTIF(FK$5:FK12,FK12)-1&lt;=(FL$65-FJ$63), RANK(FK12, FK$5:FK$62)+COUNTIF(FK$5:FK12,FK12)-1, ""), "")</f>
        <v/>
      </c>
      <c r="FM12" s="140">
        <f t="shared" si="102"/>
        <v>0</v>
      </c>
      <c r="FN12" s="137">
        <v>908</v>
      </c>
      <c r="FO12" s="137"/>
      <c r="FP12" s="138">
        <f t="shared" si="103"/>
        <v>1.9666024127699206E-2</v>
      </c>
      <c r="FQ12" s="139">
        <f t="shared" si="104"/>
        <v>0</v>
      </c>
      <c r="FR12" s="139">
        <f t="shared" si="105"/>
        <v>908</v>
      </c>
      <c r="FS12" s="139" t="str">
        <f>IF(FN12&lt;&gt;"", IF(RANK(FR12, FR$5:FR$62)+COUNTIF(FR$5:FR12,FR12)-1&lt;=(FS$65-FQ$63), RANK(FR12, FR$5:FR$62)+COUNTIF(FR$5:FR12,FR12)-1, ""), "")</f>
        <v/>
      </c>
      <c r="FT12" s="140">
        <f t="shared" si="106"/>
        <v>0</v>
      </c>
      <c r="FU12" s="137">
        <v>1626</v>
      </c>
      <c r="FV12" s="137"/>
      <c r="FW12" s="138">
        <f t="shared" si="107"/>
        <v>3.485829438751447E-2</v>
      </c>
      <c r="FX12" s="139">
        <f t="shared" si="108"/>
        <v>0</v>
      </c>
      <c r="FY12" s="139">
        <f t="shared" si="109"/>
        <v>1626</v>
      </c>
      <c r="FZ12" s="139" t="str">
        <f>IF(FU12&lt;&gt;"", IF(RANK(FY12, FY$5:FY$62)+COUNTIF(FY$5:FY12,FY12)-1&lt;=(FZ$65-FX$63), RANK(FY12, FY$5:FY$62)+COUNTIF(FY$5:FY12,FY12)-1, ""), "")</f>
        <v/>
      </c>
      <c r="GA12" s="140">
        <f t="shared" si="110"/>
        <v>0</v>
      </c>
      <c r="GB12" s="137">
        <v>1207</v>
      </c>
      <c r="GC12" s="137"/>
      <c r="GD12" s="138">
        <f t="shared" si="111"/>
        <v>2.8078256216995837E-2</v>
      </c>
      <c r="GE12" s="139">
        <f t="shared" si="112"/>
        <v>0</v>
      </c>
      <c r="GF12" s="139">
        <f t="shared" si="113"/>
        <v>1207</v>
      </c>
      <c r="GG12" s="139" t="str">
        <f>IF(GB12&lt;&gt;"", IF(RANK(GF12, GF$5:GF$62)+COUNTIF(GF$5:GF12,GF12)-1&lt;=(GG$65-GE$63), RANK(GF12, GF$5:GF$62)+COUNTIF(GF$5:GF12,GF12)-1, ""), "")</f>
        <v/>
      </c>
      <c r="GH12" s="140">
        <f t="shared" si="114"/>
        <v>0</v>
      </c>
      <c r="GI12" s="137">
        <v>2468</v>
      </c>
      <c r="GJ12" s="137"/>
      <c r="GK12" s="138">
        <f t="shared" si="115"/>
        <v>5.263606893021669E-2</v>
      </c>
      <c r="GL12" s="139">
        <f t="shared" si="116"/>
        <v>0</v>
      </c>
      <c r="GM12" s="139">
        <f t="shared" si="117"/>
        <v>2468</v>
      </c>
      <c r="GN12" s="139" t="str">
        <f>IF(GI12&lt;&gt;"", IF(RANK(GM12, GM$5:GM$62)+COUNTIF(GM$5:GM12,GM12)-1&lt;=(GN$65-GL$63), RANK(GM12, GM$5:GM$62)+COUNTIF(GM$5:GM12,GM12)-1, ""), "")</f>
        <v/>
      </c>
      <c r="GO12" s="140">
        <f t="shared" si="118"/>
        <v>0</v>
      </c>
      <c r="GP12" s="137">
        <v>1434</v>
      </c>
      <c r="GQ12" s="137"/>
      <c r="GR12" s="138">
        <f t="shared" si="119"/>
        <v>2.9022465088038858E-2</v>
      </c>
      <c r="GS12" s="139">
        <f t="shared" si="120"/>
        <v>0</v>
      </c>
      <c r="GT12" s="139">
        <f t="shared" si="121"/>
        <v>1434</v>
      </c>
      <c r="GU12" s="139" t="str">
        <f>IF(GP12&lt;&gt;"", IF(RANK(GT12, GT$5:GT$62)+COUNTIF(GT$5:GT12,GT12)-1&lt;=(GU$65-GS$63), RANK(GT12, GT$5:GT$62)+COUNTIF(GT$5:GT12,GT12)-1, ""), "")</f>
        <v/>
      </c>
      <c r="GV12" s="140">
        <f t="shared" si="122"/>
        <v>0</v>
      </c>
      <c r="GW12" s="137">
        <v>1155</v>
      </c>
      <c r="GX12" s="137"/>
      <c r="GY12" s="138">
        <f t="shared" si="123"/>
        <v>2.6992287917737789E-2</v>
      </c>
      <c r="GZ12" s="139">
        <f t="shared" si="124"/>
        <v>0</v>
      </c>
      <c r="HA12" s="139">
        <f t="shared" si="125"/>
        <v>1155</v>
      </c>
      <c r="HB12" s="139" t="str">
        <f>IF(GW12&lt;&gt;"", IF(RANK(HA12, HA$5:HA$62)+COUNTIF(HA$5:HA12,HA12)-1&lt;=(HB$65-GZ$63), RANK(HA12, HA$5:HA$62)+COUNTIF(HA$5:HA12,HA12)-1, ""), "")</f>
        <v/>
      </c>
      <c r="HC12" s="140">
        <f t="shared" si="126"/>
        <v>0</v>
      </c>
      <c r="HD12" s="137">
        <v>1438</v>
      </c>
      <c r="HE12" s="137"/>
      <c r="HF12" s="138">
        <f t="shared" si="127"/>
        <v>3.3475335800917196E-2</v>
      </c>
      <c r="HG12" s="139">
        <f t="shared" si="128"/>
        <v>0</v>
      </c>
      <c r="HH12" s="139">
        <f t="shared" si="129"/>
        <v>1438</v>
      </c>
      <c r="HI12" s="139" t="str">
        <f>IF(HD12&lt;&gt;"", IF(RANK(HH12, HH$5:HH$62)+COUNTIF(HH$5:HH12,HH12)-1&lt;=(HI$65-HG$63), RANK(HH12, HH$5:HH$62)+COUNTIF(HH$5:HH12,HH12)-1, ""), "")</f>
        <v/>
      </c>
      <c r="HJ12" s="140">
        <f t="shared" si="130"/>
        <v>0</v>
      </c>
      <c r="HK12" s="137">
        <v>934</v>
      </c>
      <c r="HL12" s="137"/>
      <c r="HM12" s="138">
        <f t="shared" si="131"/>
        <v>2.2858541360744004E-2</v>
      </c>
      <c r="HN12" s="139">
        <f t="shared" si="132"/>
        <v>0</v>
      </c>
      <c r="HO12" s="139">
        <f t="shared" si="133"/>
        <v>934</v>
      </c>
      <c r="HP12" s="139" t="str">
        <f>IF(HK12&lt;&gt;"", IF(RANK(HO12, HO$5:HO$62)+COUNTIF(HO$5:HO12,HO12)-1&lt;=(HP$65-HN$63), RANK(HO12, HO$5:HO$62)+COUNTIF(HO$5:HO12,HO12)-1, ""), "")</f>
        <v/>
      </c>
      <c r="HQ12" s="140">
        <f t="shared" si="134"/>
        <v>0</v>
      </c>
      <c r="HR12" s="137">
        <v>1279</v>
      </c>
      <c r="HS12" s="137"/>
      <c r="HT12" s="138">
        <f t="shared" si="135"/>
        <v>3.1849195677075552E-2</v>
      </c>
      <c r="HU12" s="139">
        <f t="shared" si="136"/>
        <v>0</v>
      </c>
      <c r="HV12" s="139">
        <f t="shared" si="137"/>
        <v>1279</v>
      </c>
      <c r="HW12" s="139" t="str">
        <f>IF(HR12&lt;&gt;"", IF(RANK(HV12, HV$5:HV$62)+COUNTIF(HV$5:HV12,HV12)-1&lt;=(HW$65-HU$63), RANK(HV12, HV$5:HV$62)+COUNTIF(HV$5:HV12,HV12)-1, ""), "")</f>
        <v/>
      </c>
      <c r="HX12" s="140">
        <f t="shared" si="138"/>
        <v>0</v>
      </c>
      <c r="HY12" s="137">
        <v>1540</v>
      </c>
      <c r="HZ12" s="137"/>
      <c r="IA12" s="138">
        <f t="shared" si="139"/>
        <v>4.0592545732510942E-2</v>
      </c>
      <c r="IB12" s="139">
        <f t="shared" si="140"/>
        <v>0</v>
      </c>
      <c r="IC12" s="139">
        <f t="shared" si="141"/>
        <v>1540</v>
      </c>
      <c r="ID12" s="139" t="str">
        <f>IF(HY12&lt;&gt;"", IF(RANK(IC12, IC$5:IC$62)+COUNTIF(IC$5:IC12,IC12)-1&lt;=(ID$65-IB$63), RANK(IC12, IC$5:IC$62)+COUNTIF(IC$5:IC12,IC12)-1, ""), "")</f>
        <v/>
      </c>
      <c r="IE12" s="140">
        <f t="shared" si="142"/>
        <v>0</v>
      </c>
      <c r="IF12" s="137">
        <v>1574</v>
      </c>
      <c r="IG12" s="137"/>
      <c r="IH12" s="138">
        <f t="shared" si="143"/>
        <v>3.8038618622973003E-2</v>
      </c>
      <c r="II12" s="139">
        <f t="shared" si="144"/>
        <v>0</v>
      </c>
      <c r="IJ12" s="139">
        <f t="shared" si="145"/>
        <v>1574</v>
      </c>
      <c r="IK12" s="139" t="str">
        <f>IF(IF12&lt;&gt;"", IF(RANK(IJ12, IJ$5:IJ$62)+COUNTIF(IJ$5:IJ12,IJ12)-1&lt;=(IK$65-II$63), RANK(IJ12, IJ$5:IJ$62)+COUNTIF(IJ$5:IJ12,IJ12)-1, ""), "")</f>
        <v/>
      </c>
      <c r="IL12" s="140">
        <f t="shared" si="146"/>
        <v>0</v>
      </c>
      <c r="IM12" s="137">
        <v>651</v>
      </c>
      <c r="IN12" s="137"/>
      <c r="IO12" s="138">
        <f t="shared" si="147"/>
        <v>1.5560389129239668E-2</v>
      </c>
      <c r="IP12" s="139">
        <f t="shared" si="148"/>
        <v>0</v>
      </c>
      <c r="IQ12" s="139">
        <f t="shared" si="149"/>
        <v>651</v>
      </c>
      <c r="IR12" s="139" t="str">
        <f>IF(IM12&lt;&gt;"", IF(RANK(IQ12, IQ$5:IQ$62)+COUNTIF(IQ$5:IQ12,IQ12)-1&lt;=(IR$65-IP$63), RANK(IQ12, IQ$5:IQ$62)+COUNTIF(IQ$5:IQ12,IQ12)-1, ""), "")</f>
        <v/>
      </c>
      <c r="IS12" s="140">
        <f t="shared" si="150"/>
        <v>0</v>
      </c>
      <c r="IT12" s="137">
        <v>7269</v>
      </c>
      <c r="IU12" s="137"/>
      <c r="IV12" s="138">
        <f t="shared" si="151"/>
        <v>0.14952482823877894</v>
      </c>
      <c r="IW12" s="139">
        <f t="shared" si="152"/>
        <v>0</v>
      </c>
      <c r="IX12" s="139">
        <f t="shared" si="153"/>
        <v>7269</v>
      </c>
      <c r="IY12" s="139" t="str">
        <f>IF(IT12&lt;&gt;"", IF(RANK(IX12, IX$5:IX$62)+COUNTIF(IX$5:IX12,IX12)-1&lt;=(IY$65-IW$63), RANK(IX12, IX$5:IX$62)+COUNTIF(IX$5:IX12,IX12)-1, ""), "")</f>
        <v/>
      </c>
      <c r="IZ12" s="140">
        <f t="shared" si="154"/>
        <v>0</v>
      </c>
      <c r="JA12" s="137">
        <v>6860</v>
      </c>
      <c r="JB12" s="137"/>
      <c r="JC12" s="138">
        <f t="shared" si="155"/>
        <v>0.13954434499593166</v>
      </c>
      <c r="JD12" s="139">
        <f t="shared" si="156"/>
        <v>0</v>
      </c>
      <c r="JE12" s="139">
        <f t="shared" si="157"/>
        <v>6860</v>
      </c>
      <c r="JF12" s="139" t="str">
        <f>IF(JA12&lt;&gt;"", IF(RANK(JE12, JE$5:JE$62)+COUNTIF(JE$5:JE12,JE12)-1&lt;=(JF$65-JD$63), RANK(JE12, JE$5:JE$62)+COUNTIF(JE$5:JE12,JE12)-1, ""), "")</f>
        <v/>
      </c>
      <c r="JG12" s="140">
        <f t="shared" si="158"/>
        <v>0</v>
      </c>
      <c r="JH12" s="137">
        <v>4230</v>
      </c>
      <c r="JI12" s="137"/>
      <c r="JJ12" s="138">
        <f t="shared" si="159"/>
        <v>8.8156221995289996E-2</v>
      </c>
      <c r="JK12" s="139">
        <f t="shared" si="160"/>
        <v>0</v>
      </c>
      <c r="JL12" s="139">
        <f t="shared" si="161"/>
        <v>4230</v>
      </c>
      <c r="JM12" s="139" t="str">
        <f>IF(JH12&lt;&gt;"", IF(RANK(JL12, JL$5:JL$62)+COUNTIF(JL$5:JL12,JL12)-1&lt;=(JM$65-JK$63), RANK(JL12, JL$5:JL$62)+COUNTIF(JL$5:JL12,JL12)-1, ""), "")</f>
        <v/>
      </c>
      <c r="JN12" s="140">
        <f t="shared" si="162"/>
        <v>0</v>
      </c>
      <c r="JO12" s="137">
        <v>4245</v>
      </c>
      <c r="JP12" s="137"/>
      <c r="JQ12" s="138">
        <f t="shared" si="163"/>
        <v>9.3599100390271861E-2</v>
      </c>
      <c r="JR12" s="139">
        <f t="shared" si="164"/>
        <v>0</v>
      </c>
      <c r="JS12" s="139">
        <f t="shared" si="165"/>
        <v>4245</v>
      </c>
      <c r="JT12" s="139" t="str">
        <f>IF(JO12&lt;&gt;"", IF(RANK(JS12, JS$5:JS$62)+COUNTIF(JS$5:JS12,JS12)-1&lt;=(JT$65-JR$63), RANK(JS12, JS$5:JS$62)+COUNTIF(JS$5:JS12,JS12)-1, ""), "")</f>
        <v/>
      </c>
      <c r="JU12" s="140">
        <f t="shared" si="166"/>
        <v>0</v>
      </c>
      <c r="JV12" s="137">
        <v>2994</v>
      </c>
      <c r="JW12" s="137"/>
      <c r="JX12" s="138">
        <f t="shared" si="167"/>
        <v>6.1742143033902498E-2</v>
      </c>
      <c r="JY12" s="139">
        <f t="shared" si="168"/>
        <v>0</v>
      </c>
      <c r="JZ12" s="139">
        <f t="shared" si="169"/>
        <v>2994</v>
      </c>
      <c r="KA12" s="139" t="str">
        <f>IF(JV12&lt;&gt;"", IF(RANK(JZ12, JZ$5:JZ$62)+COUNTIF(JZ$5:JZ12,JZ12)-1&lt;=(KA$65-JY$63), RANK(JZ12, JZ$5:JZ$62)+COUNTIF(JZ$5:JZ12,JZ12)-1, ""), "")</f>
        <v/>
      </c>
      <c r="KB12" s="140">
        <f t="shared" si="170"/>
        <v>0</v>
      </c>
      <c r="KC12" s="141" t="str">
        <f t="shared" si="171"/>
        <v/>
      </c>
      <c r="KD12" s="142">
        <f t="shared" si="172"/>
        <v>93894</v>
      </c>
      <c r="KE12" s="142">
        <v>96584</v>
      </c>
      <c r="KF12" s="142">
        <f t="shared" si="173"/>
        <v>190478</v>
      </c>
      <c r="KG12" s="143"/>
      <c r="KH12" s="144">
        <f t="shared" si="2"/>
        <v>190478</v>
      </c>
      <c r="KI12" s="145" t="str">
        <f t="shared" si="3"/>
        <v/>
      </c>
      <c r="KJ12" s="145" t="str">
        <f t="shared" si="174"/>
        <v/>
      </c>
      <c r="KK12" s="145"/>
      <c r="KL12" s="146">
        <f t="shared" si="175"/>
        <v>2.4538544779964959</v>
      </c>
      <c r="KM12" s="145">
        <f t="shared" si="176"/>
        <v>2</v>
      </c>
      <c r="KN12" s="144">
        <f t="shared" si="177"/>
        <v>35230</v>
      </c>
      <c r="KO12" s="144" t="str">
        <f>IF(KN12&lt;&gt;"", IF(RANK(KN12, $KN$5:$KN$62)+COUNTIF(KN$5:KN12,KN12)-1&lt;=(400-$KJ$63-$KM$63), RANK(KN12, $KN$5:$KN$62)+COUNTIF(KN$5:KN12,KN12)-1, ""), "")</f>
        <v/>
      </c>
      <c r="KP12" s="144">
        <f t="shared" si="178"/>
        <v>2</v>
      </c>
      <c r="KQ12" s="147">
        <f t="shared" si="4"/>
        <v>2</v>
      </c>
      <c r="KS12" s="149">
        <f t="shared" si="5"/>
        <v>5.9674538516860361E-3</v>
      </c>
      <c r="KT12" s="150">
        <f t="shared" si="6"/>
        <v>5.0000000000000001E-3</v>
      </c>
      <c r="KU12" s="151">
        <f t="shared" si="179"/>
        <v>-9.67453851686036E-4</v>
      </c>
      <c r="KW12" s="152">
        <f t="shared" si="7"/>
        <v>190478</v>
      </c>
      <c r="KX12" s="150">
        <f t="shared" si="180"/>
        <v>6.1194094103934676E-3</v>
      </c>
      <c r="KY12" s="150">
        <f t="shared" si="8"/>
        <v>5.0000000000000001E-3</v>
      </c>
      <c r="KZ12" s="153">
        <f t="shared" si="181"/>
        <v>-1.1194094103934675E-3</v>
      </c>
    </row>
    <row r="13" spans="1:312" ht="15" customHeight="1" x14ac:dyDescent="0.2">
      <c r="A13" s="128" t="s">
        <v>179</v>
      </c>
      <c r="B13" s="123"/>
      <c r="C13" s="123"/>
      <c r="D13" s="124" t="str">
        <f t="shared" si="0"/>
        <v/>
      </c>
      <c r="E13" s="125" t="str">
        <f t="shared" si="9"/>
        <v/>
      </c>
      <c r="F13" s="125" t="str">
        <f t="shared" si="1"/>
        <v/>
      </c>
      <c r="G13" s="125" t="str">
        <f>IF(B13&lt;&gt;"", IF(RANK(F13, F$5:F$62)+COUNTIF(F$5:F13,F13)-1&lt;=(G$65-E$63), RANK(F13, F$5:F$62)+COUNTIF(F$5:F13,F13)-1, ""), "")</f>
        <v/>
      </c>
      <c r="H13" s="135" t="str">
        <f t="shared" si="10"/>
        <v/>
      </c>
      <c r="I13" s="123"/>
      <c r="J13" s="123"/>
      <c r="K13" s="124" t="str">
        <f t="shared" si="11"/>
        <v/>
      </c>
      <c r="L13" s="125" t="str">
        <f t="shared" si="12"/>
        <v/>
      </c>
      <c r="M13" s="125" t="str">
        <f t="shared" si="13"/>
        <v/>
      </c>
      <c r="N13" s="125" t="str">
        <f>IF(I13&lt;&gt;"", IF(RANK(M13, M$5:M$62)+COUNTIF(M$5:M13,M13)-1&lt;=(N$65-L$63), RANK(M13, M$5:M$62)+COUNTIF(M$5:M13,M13)-1, ""), "")</f>
        <v/>
      </c>
      <c r="O13" s="135" t="str">
        <f t="shared" si="14"/>
        <v/>
      </c>
      <c r="P13" s="123"/>
      <c r="Q13" s="123"/>
      <c r="R13" s="124" t="str">
        <f t="shared" si="15"/>
        <v/>
      </c>
      <c r="S13" s="125" t="str">
        <f t="shared" si="16"/>
        <v/>
      </c>
      <c r="T13" s="125" t="str">
        <f t="shared" si="17"/>
        <v/>
      </c>
      <c r="U13" s="125" t="str">
        <f>IF(P13&lt;&gt;"", IF(RANK(T13, T$5:T$62)+COUNTIF(T$5:T13,T13)-1&lt;=(U$65-S$63), RANK(T13, T$5:T$62)+COUNTIF(T$5:T13,T13)-1, ""), "")</f>
        <v/>
      </c>
      <c r="V13" s="135" t="str">
        <f t="shared" si="18"/>
        <v/>
      </c>
      <c r="W13" s="123"/>
      <c r="X13" s="123"/>
      <c r="Y13" s="124" t="str">
        <f t="shared" si="19"/>
        <v/>
      </c>
      <c r="Z13" s="125" t="str">
        <f t="shared" si="20"/>
        <v/>
      </c>
      <c r="AA13" s="125" t="str">
        <f t="shared" si="21"/>
        <v/>
      </c>
      <c r="AB13" s="125" t="str">
        <f>IF(W13&lt;&gt;"", IF(RANK(AA13, AA$5:AA$62)+COUNTIF(AA$5:AA13,AA13)-1&lt;=(AB$65-Z$63), RANK(AA13, AA$5:AA$62)+COUNTIF(AA$5:AA13,AA13)-1, ""), "")</f>
        <v/>
      </c>
      <c r="AC13" s="135" t="str">
        <f t="shared" si="22"/>
        <v/>
      </c>
      <c r="AD13" s="123"/>
      <c r="AE13" s="123"/>
      <c r="AF13" s="124" t="str">
        <f t="shared" si="23"/>
        <v/>
      </c>
      <c r="AG13" s="125" t="str">
        <f t="shared" si="24"/>
        <v/>
      </c>
      <c r="AH13" s="125" t="str">
        <f t="shared" si="25"/>
        <v/>
      </c>
      <c r="AI13" s="125" t="str">
        <f>IF(AD13&lt;&gt;"", IF(RANK(AH13, AH$5:AH$62)+COUNTIF(AH$5:AH13,AH13)-1&lt;=(AI$65-AG$63), RANK(AH13, AH$5:AH$62)+COUNTIF(AH$5:AH13,AH13)-1, ""), "")</f>
        <v/>
      </c>
      <c r="AJ13" s="135" t="str">
        <f t="shared" si="26"/>
        <v/>
      </c>
      <c r="AK13" s="123"/>
      <c r="AL13" s="123"/>
      <c r="AM13" s="124" t="str">
        <f t="shared" si="27"/>
        <v/>
      </c>
      <c r="AN13" s="125" t="str">
        <f t="shared" si="28"/>
        <v/>
      </c>
      <c r="AO13" s="125" t="str">
        <f t="shared" si="29"/>
        <v/>
      </c>
      <c r="AP13" s="125" t="str">
        <f>IF(AK13&lt;&gt;"", IF(RANK(AO13, AO$5:AO$62)+COUNTIF(AO$5:AO13,AO13)-1&lt;=(AP$65-AN$63), RANK(AO13, AO$5:AO$62)+COUNTIF(AO$5:AO13,AO13)-1, ""), "")</f>
        <v/>
      </c>
      <c r="AQ13" s="135" t="str">
        <f t="shared" si="30"/>
        <v/>
      </c>
      <c r="AR13" s="123"/>
      <c r="AS13" s="123"/>
      <c r="AT13" s="124" t="str">
        <f t="shared" si="31"/>
        <v/>
      </c>
      <c r="AU13" s="125" t="str">
        <f t="shared" si="32"/>
        <v/>
      </c>
      <c r="AV13" s="125" t="str">
        <f t="shared" si="33"/>
        <v/>
      </c>
      <c r="AW13" s="125" t="str">
        <f>IF(AR13&lt;&gt;"", IF(RANK(AV13, AV$5:AV$62)+COUNTIF(AV$5:AV13,AV13)-1&lt;=(AW$65-AU$63), RANK(AV13, AV$5:AV$62)+COUNTIF(AV$5:AV13,AV13)-1, ""), "")</f>
        <v/>
      </c>
      <c r="AX13" s="135" t="str">
        <f t="shared" si="34"/>
        <v/>
      </c>
      <c r="AY13" s="123"/>
      <c r="AZ13" s="123"/>
      <c r="BA13" s="124" t="str">
        <f t="shared" si="35"/>
        <v/>
      </c>
      <c r="BB13" s="125" t="str">
        <f t="shared" si="36"/>
        <v/>
      </c>
      <c r="BC13" s="125" t="str">
        <f t="shared" si="37"/>
        <v/>
      </c>
      <c r="BD13" s="125" t="str">
        <f>IF(AY13&lt;&gt;"", IF(RANK(BC13, BC$5:BC$62)+COUNTIF(BC$5:BC13,BC13)-1&lt;=(BD$65-BB$63), RANK(BC13, BC$5:BC$62)+COUNTIF(BC$5:BC13,BC13)-1, ""), "")</f>
        <v/>
      </c>
      <c r="BE13" s="135" t="str">
        <f t="shared" si="38"/>
        <v/>
      </c>
      <c r="BF13" s="123"/>
      <c r="BG13" s="123"/>
      <c r="BH13" s="124" t="str">
        <f t="shared" si="39"/>
        <v/>
      </c>
      <c r="BI13" s="125" t="str">
        <f t="shared" si="40"/>
        <v/>
      </c>
      <c r="BJ13" s="125" t="str">
        <f t="shared" si="41"/>
        <v/>
      </c>
      <c r="BK13" s="125" t="str">
        <f>IF(BF13&lt;&gt;"", IF(RANK(BJ13, BJ$5:BJ$62)+COUNTIF(BJ$5:BJ13,BJ13)-1&lt;=(BK$65-BI$63), RANK(BJ13, BJ$5:BJ$62)+COUNTIF(BJ$5:BJ13,BJ13)-1, ""), "")</f>
        <v/>
      </c>
      <c r="BL13" s="135" t="str">
        <f t="shared" si="42"/>
        <v/>
      </c>
      <c r="BM13" s="123"/>
      <c r="BN13" s="123"/>
      <c r="BO13" s="124" t="str">
        <f t="shared" si="43"/>
        <v/>
      </c>
      <c r="BP13" s="125" t="str">
        <f t="shared" si="44"/>
        <v/>
      </c>
      <c r="BQ13" s="125" t="str">
        <f t="shared" si="45"/>
        <v/>
      </c>
      <c r="BR13" s="125" t="str">
        <f>IF(BM13&lt;&gt;"", IF(RANK(BQ13, BQ$5:BQ$62)+COUNTIF(BQ$5:BQ13,BQ13)-1&lt;=(BR$65-BP$63), RANK(BQ13, BQ$5:BQ$62)+COUNTIF(BQ$5:BQ13,BQ13)-1, ""), "")</f>
        <v/>
      </c>
      <c r="BS13" s="135" t="str">
        <f t="shared" si="46"/>
        <v/>
      </c>
      <c r="BT13" s="123"/>
      <c r="BU13" s="123"/>
      <c r="BV13" s="124" t="str">
        <f t="shared" si="47"/>
        <v/>
      </c>
      <c r="BW13" s="125" t="str">
        <f t="shared" si="48"/>
        <v/>
      </c>
      <c r="BX13" s="125" t="str">
        <f t="shared" si="49"/>
        <v/>
      </c>
      <c r="BY13" s="125" t="str">
        <f>IF(BT13&lt;&gt;"", IF(RANK(BX13, BX$5:BX$62)+COUNTIF(BX$5:BX13,BX13)-1&lt;=(BY$65-BW$63), RANK(BX13, BX$5:BX$62)+COUNTIF(BX$5:BX13,BX13)-1, ""), "")</f>
        <v/>
      </c>
      <c r="BZ13" s="135" t="str">
        <f t="shared" si="50"/>
        <v/>
      </c>
      <c r="CA13" s="123"/>
      <c r="CB13" s="123"/>
      <c r="CC13" s="124" t="str">
        <f t="shared" si="51"/>
        <v/>
      </c>
      <c r="CD13" s="125" t="str">
        <f t="shared" si="52"/>
        <v/>
      </c>
      <c r="CE13" s="125" t="str">
        <f t="shared" si="53"/>
        <v/>
      </c>
      <c r="CF13" s="125" t="str">
        <f>IF(CA13&lt;&gt;"", IF(RANK(CE13, CE$5:CE$62)+COUNTIF(CE$5:CE13,CE13)-1&lt;=(CF$65-CD$63), RANK(CE13, CE$5:CE$62)+COUNTIF(CE$5:CE13,CE13)-1, ""), "")</f>
        <v/>
      </c>
      <c r="CG13" s="135" t="str">
        <f t="shared" si="54"/>
        <v/>
      </c>
      <c r="CH13" s="123"/>
      <c r="CI13" s="123"/>
      <c r="CJ13" s="124" t="str">
        <f t="shared" si="55"/>
        <v/>
      </c>
      <c r="CK13" s="125" t="str">
        <f t="shared" si="56"/>
        <v/>
      </c>
      <c r="CL13" s="125" t="str">
        <f t="shared" si="57"/>
        <v/>
      </c>
      <c r="CM13" s="125" t="str">
        <f>IF(CH13&lt;&gt;"", IF(RANK(CL13, CL$5:CL$62)+COUNTIF(CL$5:CL13,CL13)-1&lt;=(CM$65-CK$63), RANK(CL13, CL$5:CL$62)+COUNTIF(CL$5:CL13,CL13)-1, ""), "")</f>
        <v/>
      </c>
      <c r="CN13" s="135" t="str">
        <f t="shared" si="58"/>
        <v/>
      </c>
      <c r="CO13" s="123"/>
      <c r="CP13" s="123"/>
      <c r="CQ13" s="124" t="str">
        <f t="shared" si="59"/>
        <v/>
      </c>
      <c r="CR13" s="125" t="str">
        <f t="shared" si="60"/>
        <v/>
      </c>
      <c r="CS13" s="125" t="str">
        <f t="shared" si="61"/>
        <v/>
      </c>
      <c r="CT13" s="125" t="str">
        <f>IF(CO13&lt;&gt;"", IF(RANK(CS13, CS$5:CS$62)+COUNTIF(CS$5:CS13,CS13)-1&lt;=(CT$65-CR$63), RANK(CS13, CS$5:CS$62)+COUNTIF(CS$5:CS13,CS13)-1, ""), "")</f>
        <v/>
      </c>
      <c r="CU13" s="135" t="str">
        <f t="shared" si="62"/>
        <v/>
      </c>
      <c r="CV13" s="123"/>
      <c r="CW13" s="123"/>
      <c r="CX13" s="124" t="str">
        <f t="shared" si="63"/>
        <v/>
      </c>
      <c r="CY13" s="125" t="str">
        <f t="shared" si="64"/>
        <v/>
      </c>
      <c r="CZ13" s="125" t="str">
        <f t="shared" si="65"/>
        <v/>
      </c>
      <c r="DA13" s="125" t="str">
        <f>IF(CV13&lt;&gt;"", IF(RANK(CZ13, CZ$5:CZ$62)+COUNTIF(CZ$5:CZ13,CZ13)-1&lt;=(DA$65-CY$63), RANK(CZ13, CZ$5:CZ$62)+COUNTIF(CZ$5:CZ13,CZ13)-1, ""), "")</f>
        <v/>
      </c>
      <c r="DB13" s="135" t="str">
        <f t="shared" si="66"/>
        <v/>
      </c>
      <c r="DC13" s="123"/>
      <c r="DD13" s="123"/>
      <c r="DE13" s="124" t="str">
        <f t="shared" si="67"/>
        <v/>
      </c>
      <c r="DF13" s="125" t="str">
        <f t="shared" si="68"/>
        <v/>
      </c>
      <c r="DG13" s="125" t="str">
        <f t="shared" si="69"/>
        <v/>
      </c>
      <c r="DH13" s="125" t="str">
        <f>IF(DC13&lt;&gt;"", IF(RANK(DG13, DG$5:DG$62)+COUNTIF(DG$5:DG13,DG13)-1&lt;=(DH$65-DF$63), RANK(DG13, DG$5:DG$62)+COUNTIF(DG$5:DG13,DG13)-1, ""), "")</f>
        <v/>
      </c>
      <c r="DI13" s="135" t="str">
        <f t="shared" si="70"/>
        <v/>
      </c>
      <c r="DJ13" s="123"/>
      <c r="DK13" s="123"/>
      <c r="DL13" s="124" t="str">
        <f t="shared" si="71"/>
        <v/>
      </c>
      <c r="DM13" s="125" t="str">
        <f t="shared" si="72"/>
        <v/>
      </c>
      <c r="DN13" s="125" t="str">
        <f t="shared" si="73"/>
        <v/>
      </c>
      <c r="DO13" s="125" t="str">
        <f>IF(DJ13&lt;&gt;"", IF(RANK(DN13, DN$5:DN$62)+COUNTIF(DN$5:DN13,DN13)-1&lt;=(DO$65-DM$63), RANK(DN13, DN$5:DN$62)+COUNTIF(DN$5:DN13,DN13)-1, ""), "")</f>
        <v/>
      </c>
      <c r="DP13" s="135" t="str">
        <f t="shared" si="74"/>
        <v/>
      </c>
      <c r="DQ13" s="123"/>
      <c r="DR13" s="123"/>
      <c r="DS13" s="124" t="str">
        <f t="shared" si="75"/>
        <v/>
      </c>
      <c r="DT13" s="125" t="str">
        <f t="shared" si="76"/>
        <v/>
      </c>
      <c r="DU13" s="125" t="str">
        <f t="shared" si="77"/>
        <v/>
      </c>
      <c r="DV13" s="125" t="str">
        <f>IF(DQ13&lt;&gt;"", IF(RANK(DU13, DU$5:DU$62)+COUNTIF(DU$5:DU13,DU13)-1&lt;=(DV$65-DT$63), RANK(DU13, DU$5:DU$62)+COUNTIF(DU$5:DU13,DU13)-1, ""), "")</f>
        <v/>
      </c>
      <c r="DW13" s="135" t="str">
        <f t="shared" si="78"/>
        <v/>
      </c>
      <c r="DX13" s="123"/>
      <c r="DY13" s="123"/>
      <c r="DZ13" s="124" t="str">
        <f t="shared" si="79"/>
        <v/>
      </c>
      <c r="EA13" s="125" t="str">
        <f t="shared" si="80"/>
        <v/>
      </c>
      <c r="EB13" s="125" t="str">
        <f t="shared" si="81"/>
        <v/>
      </c>
      <c r="EC13" s="125" t="str">
        <f>IF(DX13&lt;&gt;"", IF(RANK(EB13, EB$5:EB$62)+COUNTIF(EB$5:EB13,EB13)-1&lt;=(EC$65-EA$63), RANK(EB13, EB$5:EB$62)+COUNTIF(EB$5:EB13,EB13)-1, ""), "")</f>
        <v/>
      </c>
      <c r="ED13" s="135" t="str">
        <f t="shared" si="82"/>
        <v/>
      </c>
      <c r="EE13" s="123"/>
      <c r="EF13" s="123"/>
      <c r="EG13" s="124" t="str">
        <f t="shared" si="83"/>
        <v/>
      </c>
      <c r="EH13" s="125" t="str">
        <f t="shared" si="84"/>
        <v/>
      </c>
      <c r="EI13" s="125" t="str">
        <f t="shared" si="85"/>
        <v/>
      </c>
      <c r="EJ13" s="125" t="str">
        <f>IF(EE13&lt;&gt;"", IF(RANK(EI13, EI$5:EI$62)+COUNTIF(EI$5:EI13,EI13)-1&lt;=(EJ$65-EH$63), RANK(EI13, EI$5:EI$62)+COUNTIF(EI$5:EI13,EI13)-1, ""), "")</f>
        <v/>
      </c>
      <c r="EK13" s="135" t="str">
        <f t="shared" si="86"/>
        <v/>
      </c>
      <c r="EL13" s="123"/>
      <c r="EM13" s="123"/>
      <c r="EN13" s="124" t="str">
        <f t="shared" si="87"/>
        <v/>
      </c>
      <c r="EO13" s="125" t="str">
        <f t="shared" si="88"/>
        <v/>
      </c>
      <c r="EP13" s="125" t="str">
        <f t="shared" si="89"/>
        <v/>
      </c>
      <c r="EQ13" s="125" t="str">
        <f>IF(EL13&lt;&gt;"", IF(RANK(EP13, EP$5:EP$62)+COUNTIF(EP$5:EP13,EP13)-1&lt;=(EQ$65-EO$63), RANK(EP13, EP$5:EP$62)+COUNTIF(EP$5:EP13,EP13)-1, ""), "")</f>
        <v/>
      </c>
      <c r="ER13" s="135" t="str">
        <f t="shared" si="90"/>
        <v/>
      </c>
      <c r="ES13" s="123"/>
      <c r="ET13" s="123"/>
      <c r="EU13" s="124" t="str">
        <f t="shared" si="91"/>
        <v/>
      </c>
      <c r="EV13" s="125" t="str">
        <f t="shared" si="92"/>
        <v/>
      </c>
      <c r="EW13" s="125" t="str">
        <f t="shared" si="93"/>
        <v/>
      </c>
      <c r="EX13" s="125" t="str">
        <f>IF(ES13&lt;&gt;"", IF(RANK(EW13, EW$5:EW$62)+COUNTIF(EW$5:EW13,EW13)-1&lt;=(EX$65-EV$63), RANK(EW13, EW$5:EW$62)+COUNTIF(EW$5:EW13,EW13)-1, ""), "")</f>
        <v/>
      </c>
      <c r="EY13" s="135" t="str">
        <f t="shared" si="94"/>
        <v/>
      </c>
      <c r="EZ13" s="123"/>
      <c r="FA13" s="123"/>
      <c r="FB13" s="124" t="str">
        <f t="shared" si="95"/>
        <v/>
      </c>
      <c r="FC13" s="125" t="str">
        <f t="shared" si="96"/>
        <v/>
      </c>
      <c r="FD13" s="125" t="str">
        <f t="shared" si="97"/>
        <v/>
      </c>
      <c r="FE13" s="125" t="str">
        <f>IF(EZ13&lt;&gt;"", IF(RANK(FD13, FD$5:FD$62)+COUNTIF(FD$5:FD13,FD13)-1&lt;=(FE$65-FC$63), RANK(FD13, FD$5:FD$62)+COUNTIF(FD$5:FD13,FD13)-1, ""), "")</f>
        <v/>
      </c>
      <c r="FF13" s="135" t="str">
        <f t="shared" si="98"/>
        <v/>
      </c>
      <c r="FG13" s="123"/>
      <c r="FH13" s="123"/>
      <c r="FI13" s="124" t="str">
        <f t="shared" si="99"/>
        <v/>
      </c>
      <c r="FJ13" s="125" t="str">
        <f t="shared" si="100"/>
        <v/>
      </c>
      <c r="FK13" s="125" t="str">
        <f t="shared" si="101"/>
        <v/>
      </c>
      <c r="FL13" s="125" t="str">
        <f>IF(FG13&lt;&gt;"", IF(RANK(FK13, FK$5:FK$62)+COUNTIF(FK$5:FK13,FK13)-1&lt;=(FL$65-FJ$63), RANK(FK13, FK$5:FK$62)+COUNTIF(FK$5:FK13,FK13)-1, ""), "")</f>
        <v/>
      </c>
      <c r="FM13" s="135" t="str">
        <f t="shared" si="102"/>
        <v/>
      </c>
      <c r="FN13" s="123"/>
      <c r="FO13" s="123"/>
      <c r="FP13" s="124" t="str">
        <f t="shared" si="103"/>
        <v/>
      </c>
      <c r="FQ13" s="125" t="str">
        <f t="shared" si="104"/>
        <v/>
      </c>
      <c r="FR13" s="125" t="str">
        <f t="shared" si="105"/>
        <v/>
      </c>
      <c r="FS13" s="125" t="str">
        <f>IF(FN13&lt;&gt;"", IF(RANK(FR13, FR$5:FR$62)+COUNTIF(FR$5:FR13,FR13)-1&lt;=(FS$65-FQ$63), RANK(FR13, FR$5:FR$62)+COUNTIF(FR$5:FR13,FR13)-1, ""), "")</f>
        <v/>
      </c>
      <c r="FT13" s="135" t="str">
        <f t="shared" si="106"/>
        <v/>
      </c>
      <c r="FU13" s="123"/>
      <c r="FV13" s="123"/>
      <c r="FW13" s="124" t="str">
        <f t="shared" si="107"/>
        <v/>
      </c>
      <c r="FX13" s="125" t="str">
        <f t="shared" si="108"/>
        <v/>
      </c>
      <c r="FY13" s="125" t="str">
        <f t="shared" si="109"/>
        <v/>
      </c>
      <c r="FZ13" s="125" t="str">
        <f>IF(FU13&lt;&gt;"", IF(RANK(FY13, FY$5:FY$62)+COUNTIF(FY$5:FY13,FY13)-1&lt;=(FZ$65-FX$63), RANK(FY13, FY$5:FY$62)+COUNTIF(FY$5:FY13,FY13)-1, ""), "")</f>
        <v/>
      </c>
      <c r="GA13" s="135" t="str">
        <f t="shared" si="110"/>
        <v/>
      </c>
      <c r="GB13" s="123"/>
      <c r="GC13" s="123"/>
      <c r="GD13" s="124" t="str">
        <f t="shared" si="111"/>
        <v/>
      </c>
      <c r="GE13" s="125" t="str">
        <f t="shared" si="112"/>
        <v/>
      </c>
      <c r="GF13" s="125" t="str">
        <f t="shared" si="113"/>
        <v/>
      </c>
      <c r="GG13" s="125" t="str">
        <f>IF(GB13&lt;&gt;"", IF(RANK(GF13, GF$5:GF$62)+COUNTIF(GF$5:GF13,GF13)-1&lt;=(GG$65-GE$63), RANK(GF13, GF$5:GF$62)+COUNTIF(GF$5:GF13,GF13)-1, ""), "")</f>
        <v/>
      </c>
      <c r="GH13" s="135" t="str">
        <f t="shared" si="114"/>
        <v/>
      </c>
      <c r="GI13" s="123"/>
      <c r="GJ13" s="123"/>
      <c r="GK13" s="124" t="str">
        <f t="shared" si="115"/>
        <v/>
      </c>
      <c r="GL13" s="125" t="str">
        <f t="shared" si="116"/>
        <v/>
      </c>
      <c r="GM13" s="125" t="str">
        <f t="shared" si="117"/>
        <v/>
      </c>
      <c r="GN13" s="125" t="str">
        <f>IF(GI13&lt;&gt;"", IF(RANK(GM13, GM$5:GM$62)+COUNTIF(GM$5:GM13,GM13)-1&lt;=(GN$65-GL$63), RANK(GM13, GM$5:GM$62)+COUNTIF(GM$5:GM13,GM13)-1, ""), "")</f>
        <v/>
      </c>
      <c r="GO13" s="135" t="str">
        <f t="shared" si="118"/>
        <v/>
      </c>
      <c r="GP13" s="123"/>
      <c r="GQ13" s="123"/>
      <c r="GR13" s="124" t="str">
        <f t="shared" si="119"/>
        <v/>
      </c>
      <c r="GS13" s="125" t="str">
        <f t="shared" si="120"/>
        <v/>
      </c>
      <c r="GT13" s="125" t="str">
        <f t="shared" si="121"/>
        <v/>
      </c>
      <c r="GU13" s="125" t="str">
        <f>IF(GP13&lt;&gt;"", IF(RANK(GT13, GT$5:GT$62)+COUNTIF(GT$5:GT13,GT13)-1&lt;=(GU$65-GS$63), RANK(GT13, GT$5:GT$62)+COUNTIF(GT$5:GT13,GT13)-1, ""), "")</f>
        <v/>
      </c>
      <c r="GV13" s="135" t="str">
        <f t="shared" si="122"/>
        <v/>
      </c>
      <c r="GW13" s="123"/>
      <c r="GX13" s="123"/>
      <c r="GY13" s="124" t="str">
        <f t="shared" si="123"/>
        <v/>
      </c>
      <c r="GZ13" s="125" t="str">
        <f t="shared" si="124"/>
        <v/>
      </c>
      <c r="HA13" s="125" t="str">
        <f t="shared" si="125"/>
        <v/>
      </c>
      <c r="HB13" s="125" t="str">
        <f>IF(GW13&lt;&gt;"", IF(RANK(HA13, HA$5:HA$62)+COUNTIF(HA$5:HA13,HA13)-1&lt;=(HB$65-GZ$63), RANK(HA13, HA$5:HA$62)+COUNTIF(HA$5:HA13,HA13)-1, ""), "")</f>
        <v/>
      </c>
      <c r="HC13" s="135" t="str">
        <f t="shared" si="126"/>
        <v/>
      </c>
      <c r="HD13" s="123"/>
      <c r="HE13" s="123"/>
      <c r="HF13" s="124" t="str">
        <f t="shared" si="127"/>
        <v/>
      </c>
      <c r="HG13" s="125" t="str">
        <f t="shared" si="128"/>
        <v/>
      </c>
      <c r="HH13" s="125" t="str">
        <f t="shared" si="129"/>
        <v/>
      </c>
      <c r="HI13" s="125" t="str">
        <f>IF(HD13&lt;&gt;"", IF(RANK(HH13, HH$5:HH$62)+COUNTIF(HH$5:HH13,HH13)-1&lt;=(HI$65-HG$63), RANK(HH13, HH$5:HH$62)+COUNTIF(HH$5:HH13,HH13)-1, ""), "")</f>
        <v/>
      </c>
      <c r="HJ13" s="135" t="str">
        <f t="shared" si="130"/>
        <v/>
      </c>
      <c r="HK13" s="123"/>
      <c r="HL13" s="123"/>
      <c r="HM13" s="124" t="str">
        <f t="shared" si="131"/>
        <v/>
      </c>
      <c r="HN13" s="125" t="str">
        <f t="shared" si="132"/>
        <v/>
      </c>
      <c r="HO13" s="125" t="str">
        <f t="shared" si="133"/>
        <v/>
      </c>
      <c r="HP13" s="125" t="str">
        <f>IF(HK13&lt;&gt;"", IF(RANK(HO13, HO$5:HO$62)+COUNTIF(HO$5:HO13,HO13)-1&lt;=(HP$65-HN$63), RANK(HO13, HO$5:HO$62)+COUNTIF(HO$5:HO13,HO13)-1, ""), "")</f>
        <v/>
      </c>
      <c r="HQ13" s="135" t="str">
        <f t="shared" si="134"/>
        <v/>
      </c>
      <c r="HR13" s="123"/>
      <c r="HS13" s="123"/>
      <c r="HT13" s="124" t="str">
        <f t="shared" si="135"/>
        <v/>
      </c>
      <c r="HU13" s="125" t="str">
        <f t="shared" si="136"/>
        <v/>
      </c>
      <c r="HV13" s="125" t="str">
        <f t="shared" si="137"/>
        <v/>
      </c>
      <c r="HW13" s="125" t="str">
        <f>IF(HR13&lt;&gt;"", IF(RANK(HV13, HV$5:HV$62)+COUNTIF(HV$5:HV13,HV13)-1&lt;=(HW$65-HU$63), RANK(HV13, HV$5:HV$62)+COUNTIF(HV$5:HV13,HV13)-1, ""), "")</f>
        <v/>
      </c>
      <c r="HX13" s="135" t="str">
        <f t="shared" si="138"/>
        <v/>
      </c>
      <c r="HY13" s="123"/>
      <c r="HZ13" s="123"/>
      <c r="IA13" s="124" t="str">
        <f t="shared" si="139"/>
        <v/>
      </c>
      <c r="IB13" s="125" t="str">
        <f t="shared" si="140"/>
        <v/>
      </c>
      <c r="IC13" s="125" t="str">
        <f t="shared" si="141"/>
        <v/>
      </c>
      <c r="ID13" s="125" t="str">
        <f>IF(HY13&lt;&gt;"", IF(RANK(IC13, IC$5:IC$62)+COUNTIF(IC$5:IC13,IC13)-1&lt;=(ID$65-IB$63), RANK(IC13, IC$5:IC$62)+COUNTIF(IC$5:IC13,IC13)-1, ""), "")</f>
        <v/>
      </c>
      <c r="IE13" s="135" t="str">
        <f t="shared" si="142"/>
        <v/>
      </c>
      <c r="IF13" s="123"/>
      <c r="IG13" s="123"/>
      <c r="IH13" s="124" t="str">
        <f t="shared" si="143"/>
        <v/>
      </c>
      <c r="II13" s="125" t="str">
        <f t="shared" si="144"/>
        <v/>
      </c>
      <c r="IJ13" s="125" t="str">
        <f t="shared" si="145"/>
        <v/>
      </c>
      <c r="IK13" s="125" t="str">
        <f>IF(IF13&lt;&gt;"", IF(RANK(IJ13, IJ$5:IJ$62)+COUNTIF(IJ$5:IJ13,IJ13)-1&lt;=(IK$65-II$63), RANK(IJ13, IJ$5:IJ$62)+COUNTIF(IJ$5:IJ13,IJ13)-1, ""), "")</f>
        <v/>
      </c>
      <c r="IL13" s="135" t="str">
        <f t="shared" si="146"/>
        <v/>
      </c>
      <c r="IM13" s="123"/>
      <c r="IN13" s="123"/>
      <c r="IO13" s="124" t="str">
        <f t="shared" si="147"/>
        <v/>
      </c>
      <c r="IP13" s="125" t="str">
        <f t="shared" si="148"/>
        <v/>
      </c>
      <c r="IQ13" s="125" t="str">
        <f t="shared" si="149"/>
        <v/>
      </c>
      <c r="IR13" s="125" t="str">
        <f>IF(IM13&lt;&gt;"", IF(RANK(IQ13, IQ$5:IQ$62)+COUNTIF(IQ$5:IQ13,IQ13)-1&lt;=(IR$65-IP$63), RANK(IQ13, IQ$5:IQ$62)+COUNTIF(IQ$5:IQ13,IQ13)-1, ""), "")</f>
        <v/>
      </c>
      <c r="IS13" s="135" t="str">
        <f t="shared" si="150"/>
        <v/>
      </c>
      <c r="IT13" s="123">
        <v>52</v>
      </c>
      <c r="IU13" s="123"/>
      <c r="IV13" s="124">
        <f t="shared" si="151"/>
        <v>1.0696507179001934E-3</v>
      </c>
      <c r="IW13" s="125">
        <f t="shared" si="152"/>
        <v>0</v>
      </c>
      <c r="IX13" s="125">
        <f t="shared" si="153"/>
        <v>52</v>
      </c>
      <c r="IY13" s="125" t="str">
        <f>IF(IT13&lt;&gt;"", IF(RANK(IX13, IX$5:IX$62)+COUNTIF(IX$5:IX13,IX13)-1&lt;=(IY$65-IW$63), RANK(IX13, IX$5:IX$62)+COUNTIF(IX$5:IX13,IX13)-1, ""), "")</f>
        <v/>
      </c>
      <c r="IZ13" s="135">
        <f t="shared" si="154"/>
        <v>0</v>
      </c>
      <c r="JA13" s="123">
        <v>38</v>
      </c>
      <c r="JB13" s="123"/>
      <c r="JC13" s="124">
        <f t="shared" si="155"/>
        <v>7.7298616761594795E-4</v>
      </c>
      <c r="JD13" s="125">
        <f t="shared" si="156"/>
        <v>0</v>
      </c>
      <c r="JE13" s="125">
        <f t="shared" si="157"/>
        <v>38</v>
      </c>
      <c r="JF13" s="125" t="str">
        <f>IF(JA13&lt;&gt;"", IF(RANK(JE13, JE$5:JE$62)+COUNTIF(JE$5:JE13,JE13)-1&lt;=(JF$65-JD$63), RANK(JE13, JE$5:JE$62)+COUNTIF(JE$5:JE13,JE13)-1, ""), "")</f>
        <v/>
      </c>
      <c r="JG13" s="135">
        <f t="shared" si="158"/>
        <v>0</v>
      </c>
      <c r="JH13" s="123">
        <v>182</v>
      </c>
      <c r="JI13" s="123"/>
      <c r="JJ13" s="124">
        <f t="shared" si="159"/>
        <v>3.793010024383636E-3</v>
      </c>
      <c r="JK13" s="125">
        <f t="shared" si="160"/>
        <v>0</v>
      </c>
      <c r="JL13" s="125">
        <f t="shared" si="161"/>
        <v>182</v>
      </c>
      <c r="JM13" s="125" t="str">
        <f>IF(JH13&lt;&gt;"", IF(RANK(JL13, JL$5:JL$62)+COUNTIF(JL$5:JL13,JL13)-1&lt;=(JM$65-JK$63), RANK(JL13, JL$5:JL$62)+COUNTIF(JL$5:JL13,JL13)-1, ""), "")</f>
        <v/>
      </c>
      <c r="JN13" s="135">
        <f t="shared" si="162"/>
        <v>0</v>
      </c>
      <c r="JO13" s="123">
        <v>40</v>
      </c>
      <c r="JP13" s="123"/>
      <c r="JQ13" s="124">
        <f t="shared" si="163"/>
        <v>8.8197032169867479E-4</v>
      </c>
      <c r="JR13" s="125">
        <f t="shared" si="164"/>
        <v>0</v>
      </c>
      <c r="JS13" s="125">
        <f t="shared" si="165"/>
        <v>40</v>
      </c>
      <c r="JT13" s="125" t="str">
        <f>IF(JO13&lt;&gt;"", IF(RANK(JS13, JS$5:JS$62)+COUNTIF(JS$5:JS13,JS13)-1&lt;=(JT$65-JR$63), RANK(JS13, JS$5:JS$62)+COUNTIF(JS$5:JS13,JS13)-1, ""), "")</f>
        <v/>
      </c>
      <c r="JU13" s="135">
        <f t="shared" si="166"/>
        <v>0</v>
      </c>
      <c r="JV13" s="123">
        <v>36</v>
      </c>
      <c r="JW13" s="123"/>
      <c r="JX13" s="124">
        <f t="shared" si="167"/>
        <v>7.4239049740163323E-4</v>
      </c>
      <c r="JY13" s="125">
        <f t="shared" si="168"/>
        <v>0</v>
      </c>
      <c r="JZ13" s="125">
        <f t="shared" si="169"/>
        <v>36</v>
      </c>
      <c r="KA13" s="125" t="str">
        <f>IF(JV13&lt;&gt;"", IF(RANK(JZ13, JZ$5:JZ$62)+COUNTIF(JZ$5:JZ13,JZ13)-1&lt;=(KA$65-JY$63), RANK(JZ13, JZ$5:JZ$62)+COUNTIF(JZ$5:JZ13,JZ13)-1, ""), "")</f>
        <v/>
      </c>
      <c r="KB13" s="135">
        <f t="shared" si="170"/>
        <v>0</v>
      </c>
      <c r="KC13" s="132" t="str">
        <f t="shared" si="171"/>
        <v/>
      </c>
      <c r="KD13" s="36">
        <f t="shared" si="172"/>
        <v>348</v>
      </c>
      <c r="KE13" s="36">
        <v>18354</v>
      </c>
      <c r="KF13" s="36">
        <f t="shared" si="173"/>
        <v>18702</v>
      </c>
      <c r="KG13" s="37"/>
      <c r="KH13" s="67" t="str">
        <f t="shared" si="2"/>
        <v/>
      </c>
      <c r="KI13" s="69" t="str">
        <f t="shared" si="3"/>
        <v/>
      </c>
      <c r="KJ13" s="69" t="str">
        <f t="shared" si="174"/>
        <v/>
      </c>
      <c r="KK13" s="69"/>
      <c r="KL13" s="66" t="str">
        <f t="shared" si="175"/>
        <v/>
      </c>
      <c r="KM13" s="69" t="str">
        <f t="shared" si="176"/>
        <v/>
      </c>
      <c r="KN13" s="67" t="str">
        <f t="shared" si="177"/>
        <v/>
      </c>
      <c r="KO13" s="67" t="str">
        <f>IF(KN13&lt;&gt;"", IF(RANK(KN13, $KN$5:$KN$62)+COUNTIF(KN$5:KN13,KN13)-1&lt;=(400-$KJ$63-$KM$63), RANK(KN13, $KN$5:$KN$62)+COUNTIF(KN$5:KN13,KN13)-1, ""), "")</f>
        <v/>
      </c>
      <c r="KP13" s="76" t="str">
        <f t="shared" si="178"/>
        <v/>
      </c>
      <c r="KQ13" s="86" t="str">
        <f t="shared" si="4"/>
        <v/>
      </c>
      <c r="KS13" s="126">
        <f t="shared" si="5"/>
        <v>5.8591187399191643E-4</v>
      </c>
      <c r="KT13" s="45">
        <f t="shared" si="6"/>
        <v>0</v>
      </c>
      <c r="KU13" s="53">
        <f t="shared" si="179"/>
        <v>-5.8591187399191643E-4</v>
      </c>
      <c r="KW13" s="80" t="str">
        <f t="shared" si="7"/>
        <v/>
      </c>
      <c r="KX13" s="45" t="str">
        <f t="shared" si="180"/>
        <v/>
      </c>
      <c r="KY13" s="45" t="str">
        <f t="shared" si="8"/>
        <v/>
      </c>
      <c r="KZ13" s="127" t="str">
        <f t="shared" si="181"/>
        <v/>
      </c>
    </row>
    <row r="14" spans="1:312" ht="15" customHeight="1" x14ac:dyDescent="0.2">
      <c r="A14" s="128" t="s">
        <v>180</v>
      </c>
      <c r="B14" s="123"/>
      <c r="C14" s="123"/>
      <c r="D14" s="124" t="str">
        <f t="shared" si="0"/>
        <v/>
      </c>
      <c r="E14" s="125" t="str">
        <f t="shared" si="9"/>
        <v/>
      </c>
      <c r="F14" s="125" t="str">
        <f t="shared" si="1"/>
        <v/>
      </c>
      <c r="G14" s="125" t="str">
        <f>IF(B14&lt;&gt;"", IF(RANK(F14, F$5:F$62)+COUNTIF(F$5:F14,F14)-1&lt;=(G$65-E$63), RANK(F14, F$5:F$62)+COUNTIF(F$5:F14,F14)-1, ""), "")</f>
        <v/>
      </c>
      <c r="H14" s="135" t="str">
        <f t="shared" si="10"/>
        <v/>
      </c>
      <c r="I14" s="123"/>
      <c r="J14" s="123"/>
      <c r="K14" s="124" t="str">
        <f t="shared" si="11"/>
        <v/>
      </c>
      <c r="L14" s="125" t="str">
        <f t="shared" si="12"/>
        <v/>
      </c>
      <c r="M14" s="125" t="str">
        <f t="shared" si="13"/>
        <v/>
      </c>
      <c r="N14" s="125" t="str">
        <f>IF(I14&lt;&gt;"", IF(RANK(M14, M$5:M$62)+COUNTIF(M$5:M14,M14)-1&lt;=(N$65-L$63), RANK(M14, M$5:M$62)+COUNTIF(M$5:M14,M14)-1, ""), "")</f>
        <v/>
      </c>
      <c r="O14" s="135" t="str">
        <f t="shared" si="14"/>
        <v/>
      </c>
      <c r="P14" s="123"/>
      <c r="Q14" s="123"/>
      <c r="R14" s="124" t="str">
        <f t="shared" si="15"/>
        <v/>
      </c>
      <c r="S14" s="125" t="str">
        <f t="shared" si="16"/>
        <v/>
      </c>
      <c r="T14" s="125" t="str">
        <f t="shared" si="17"/>
        <v/>
      </c>
      <c r="U14" s="125" t="str">
        <f>IF(P14&lt;&gt;"", IF(RANK(T14, T$5:T$62)+COUNTIF(T$5:T14,T14)-1&lt;=(U$65-S$63), RANK(T14, T$5:T$62)+COUNTIF(T$5:T14,T14)-1, ""), "")</f>
        <v/>
      </c>
      <c r="V14" s="135" t="str">
        <f t="shared" si="18"/>
        <v/>
      </c>
      <c r="W14" s="123"/>
      <c r="X14" s="123"/>
      <c r="Y14" s="124" t="str">
        <f t="shared" si="19"/>
        <v/>
      </c>
      <c r="Z14" s="125" t="str">
        <f t="shared" si="20"/>
        <v/>
      </c>
      <c r="AA14" s="125" t="str">
        <f t="shared" si="21"/>
        <v/>
      </c>
      <c r="AB14" s="125" t="str">
        <f>IF(W14&lt;&gt;"", IF(RANK(AA14, AA$5:AA$62)+COUNTIF(AA$5:AA14,AA14)-1&lt;=(AB$65-Z$63), RANK(AA14, AA$5:AA$62)+COUNTIF(AA$5:AA14,AA14)-1, ""), "")</f>
        <v/>
      </c>
      <c r="AC14" s="135" t="str">
        <f t="shared" si="22"/>
        <v/>
      </c>
      <c r="AD14" s="123"/>
      <c r="AE14" s="123"/>
      <c r="AF14" s="124" t="str">
        <f t="shared" si="23"/>
        <v/>
      </c>
      <c r="AG14" s="125" t="str">
        <f t="shared" si="24"/>
        <v/>
      </c>
      <c r="AH14" s="125" t="str">
        <f t="shared" si="25"/>
        <v/>
      </c>
      <c r="AI14" s="125" t="str">
        <f>IF(AD14&lt;&gt;"", IF(RANK(AH14, AH$5:AH$62)+COUNTIF(AH$5:AH14,AH14)-1&lt;=(AI$65-AG$63), RANK(AH14, AH$5:AH$62)+COUNTIF(AH$5:AH14,AH14)-1, ""), "")</f>
        <v/>
      </c>
      <c r="AJ14" s="135" t="str">
        <f t="shared" si="26"/>
        <v/>
      </c>
      <c r="AK14" s="123">
        <v>441</v>
      </c>
      <c r="AL14" s="123"/>
      <c r="AM14" s="124">
        <f t="shared" si="27"/>
        <v>8.9388871997567645E-3</v>
      </c>
      <c r="AN14" s="125">
        <f t="shared" si="28"/>
        <v>0</v>
      </c>
      <c r="AO14" s="125">
        <f t="shared" si="29"/>
        <v>441</v>
      </c>
      <c r="AP14" s="125" t="str">
        <f>IF(AK14&lt;&gt;"", IF(RANK(AO14, AO$5:AO$62)+COUNTIF(AO$5:AO14,AO14)-1&lt;=(AP$65-AN$63), RANK(AO14, AO$5:AO$62)+COUNTIF(AO$5:AO14,AO14)-1, ""), "")</f>
        <v/>
      </c>
      <c r="AQ14" s="135">
        <f t="shared" si="30"/>
        <v>0</v>
      </c>
      <c r="AR14" s="123">
        <v>4176</v>
      </c>
      <c r="AS14" s="123"/>
      <c r="AT14" s="124">
        <f t="shared" si="31"/>
        <v>9.8574261165140217E-2</v>
      </c>
      <c r="AU14" s="125">
        <f t="shared" si="32"/>
        <v>0</v>
      </c>
      <c r="AV14" s="125">
        <f t="shared" si="33"/>
        <v>4176</v>
      </c>
      <c r="AW14" s="125" t="str">
        <f>IF(AR14&lt;&gt;"", IF(RANK(AV14, AV$5:AV$62)+COUNTIF(AV$5:AV14,AV14)-1&lt;=(AW$65-AU$63), RANK(AV14, AV$5:AV$62)+COUNTIF(AV$5:AV14,AV14)-1, ""), "")</f>
        <v/>
      </c>
      <c r="AX14" s="135">
        <f t="shared" si="34"/>
        <v>0</v>
      </c>
      <c r="AY14" s="123"/>
      <c r="AZ14" s="123"/>
      <c r="BA14" s="124" t="str">
        <f t="shared" si="35"/>
        <v/>
      </c>
      <c r="BB14" s="125" t="str">
        <f t="shared" si="36"/>
        <v/>
      </c>
      <c r="BC14" s="125" t="str">
        <f t="shared" si="37"/>
        <v/>
      </c>
      <c r="BD14" s="125" t="str">
        <f>IF(AY14&lt;&gt;"", IF(RANK(BC14, BC$5:BC$62)+COUNTIF(BC$5:BC14,BC14)-1&lt;=(BD$65-BB$63), RANK(BC14, BC$5:BC$62)+COUNTIF(BC$5:BC14,BC14)-1, ""), "")</f>
        <v/>
      </c>
      <c r="BE14" s="135" t="str">
        <f t="shared" si="38"/>
        <v/>
      </c>
      <c r="BF14" s="123"/>
      <c r="BG14" s="123"/>
      <c r="BH14" s="124" t="str">
        <f t="shared" si="39"/>
        <v/>
      </c>
      <c r="BI14" s="125" t="str">
        <f t="shared" si="40"/>
        <v/>
      </c>
      <c r="BJ14" s="125" t="str">
        <f t="shared" si="41"/>
        <v/>
      </c>
      <c r="BK14" s="125" t="str">
        <f>IF(BF14&lt;&gt;"", IF(RANK(BJ14, BJ$5:BJ$62)+COUNTIF(BJ$5:BJ14,BJ14)-1&lt;=(BK$65-BI$63), RANK(BJ14, BJ$5:BJ$62)+COUNTIF(BJ$5:BJ14,BJ14)-1, ""), "")</f>
        <v/>
      </c>
      <c r="BL14" s="135" t="str">
        <f t="shared" si="42"/>
        <v/>
      </c>
      <c r="BM14" s="123"/>
      <c r="BN14" s="123"/>
      <c r="BO14" s="124" t="str">
        <f t="shared" si="43"/>
        <v/>
      </c>
      <c r="BP14" s="125" t="str">
        <f t="shared" si="44"/>
        <v/>
      </c>
      <c r="BQ14" s="125" t="str">
        <f t="shared" si="45"/>
        <v/>
      </c>
      <c r="BR14" s="125" t="str">
        <f>IF(BM14&lt;&gt;"", IF(RANK(BQ14, BQ$5:BQ$62)+COUNTIF(BQ$5:BQ14,BQ14)-1&lt;=(BR$65-BP$63), RANK(BQ14, BQ$5:BQ$62)+COUNTIF(BQ$5:BQ14,BQ14)-1, ""), "")</f>
        <v/>
      </c>
      <c r="BS14" s="135" t="str">
        <f t="shared" si="46"/>
        <v/>
      </c>
      <c r="BT14" s="123"/>
      <c r="BU14" s="123"/>
      <c r="BV14" s="124" t="str">
        <f t="shared" si="47"/>
        <v/>
      </c>
      <c r="BW14" s="125" t="str">
        <f t="shared" si="48"/>
        <v/>
      </c>
      <c r="BX14" s="125" t="str">
        <f t="shared" si="49"/>
        <v/>
      </c>
      <c r="BY14" s="125" t="str">
        <f>IF(BT14&lt;&gt;"", IF(RANK(BX14, BX$5:BX$62)+COUNTIF(BX$5:BX14,BX14)-1&lt;=(BY$65-BW$63), RANK(BX14, BX$5:BX$62)+COUNTIF(BX$5:BX14,BX14)-1, ""), "")</f>
        <v/>
      </c>
      <c r="BZ14" s="135" t="str">
        <f t="shared" si="50"/>
        <v/>
      </c>
      <c r="CA14" s="123"/>
      <c r="CB14" s="123"/>
      <c r="CC14" s="124" t="str">
        <f t="shared" si="51"/>
        <v/>
      </c>
      <c r="CD14" s="125" t="str">
        <f t="shared" si="52"/>
        <v/>
      </c>
      <c r="CE14" s="125" t="str">
        <f t="shared" si="53"/>
        <v/>
      </c>
      <c r="CF14" s="125" t="str">
        <f>IF(CA14&lt;&gt;"", IF(RANK(CE14, CE$5:CE$62)+COUNTIF(CE$5:CE14,CE14)-1&lt;=(CF$65-CD$63), RANK(CE14, CE$5:CE$62)+COUNTIF(CE$5:CE14,CE14)-1, ""), "")</f>
        <v/>
      </c>
      <c r="CG14" s="135" t="str">
        <f t="shared" si="54"/>
        <v/>
      </c>
      <c r="CH14" s="123"/>
      <c r="CI14" s="123"/>
      <c r="CJ14" s="124" t="str">
        <f t="shared" si="55"/>
        <v/>
      </c>
      <c r="CK14" s="125" t="str">
        <f t="shared" si="56"/>
        <v/>
      </c>
      <c r="CL14" s="125" t="str">
        <f t="shared" si="57"/>
        <v/>
      </c>
      <c r="CM14" s="125" t="str">
        <f>IF(CH14&lt;&gt;"", IF(RANK(CL14, CL$5:CL$62)+COUNTIF(CL$5:CL14,CL14)-1&lt;=(CM$65-CK$63), RANK(CL14, CL$5:CL$62)+COUNTIF(CL$5:CL14,CL14)-1, ""), "")</f>
        <v/>
      </c>
      <c r="CN14" s="135" t="str">
        <f t="shared" si="58"/>
        <v/>
      </c>
      <c r="CO14" s="123"/>
      <c r="CP14" s="123"/>
      <c r="CQ14" s="124" t="str">
        <f t="shared" si="59"/>
        <v/>
      </c>
      <c r="CR14" s="125" t="str">
        <f t="shared" si="60"/>
        <v/>
      </c>
      <c r="CS14" s="125" t="str">
        <f t="shared" si="61"/>
        <v/>
      </c>
      <c r="CT14" s="125" t="str">
        <f>IF(CO14&lt;&gt;"", IF(RANK(CS14, CS$5:CS$62)+COUNTIF(CS$5:CS14,CS14)-1&lt;=(CT$65-CR$63), RANK(CS14, CS$5:CS$62)+COUNTIF(CS$5:CS14,CS14)-1, ""), "")</f>
        <v/>
      </c>
      <c r="CU14" s="135" t="str">
        <f t="shared" si="62"/>
        <v/>
      </c>
      <c r="CV14" s="123"/>
      <c r="CW14" s="123"/>
      <c r="CX14" s="124" t="str">
        <f t="shared" si="63"/>
        <v/>
      </c>
      <c r="CY14" s="125" t="str">
        <f t="shared" si="64"/>
        <v/>
      </c>
      <c r="CZ14" s="125" t="str">
        <f t="shared" si="65"/>
        <v/>
      </c>
      <c r="DA14" s="125" t="str">
        <f>IF(CV14&lt;&gt;"", IF(RANK(CZ14, CZ$5:CZ$62)+COUNTIF(CZ$5:CZ14,CZ14)-1&lt;=(DA$65-CY$63), RANK(CZ14, CZ$5:CZ$62)+COUNTIF(CZ$5:CZ14,CZ14)-1, ""), "")</f>
        <v/>
      </c>
      <c r="DB14" s="135" t="str">
        <f t="shared" si="66"/>
        <v/>
      </c>
      <c r="DC14" s="123"/>
      <c r="DD14" s="123"/>
      <c r="DE14" s="124" t="str">
        <f t="shared" si="67"/>
        <v/>
      </c>
      <c r="DF14" s="125" t="str">
        <f t="shared" si="68"/>
        <v/>
      </c>
      <c r="DG14" s="125" t="str">
        <f t="shared" si="69"/>
        <v/>
      </c>
      <c r="DH14" s="125" t="str">
        <f>IF(DC14&lt;&gt;"", IF(RANK(DG14, DG$5:DG$62)+COUNTIF(DG$5:DG14,DG14)-1&lt;=(DH$65-DF$63), RANK(DG14, DG$5:DG$62)+COUNTIF(DG$5:DG14,DG14)-1, ""), "")</f>
        <v/>
      </c>
      <c r="DI14" s="135" t="str">
        <f t="shared" si="70"/>
        <v/>
      </c>
      <c r="DJ14" s="123"/>
      <c r="DK14" s="123"/>
      <c r="DL14" s="124" t="str">
        <f t="shared" si="71"/>
        <v/>
      </c>
      <c r="DM14" s="125" t="str">
        <f t="shared" si="72"/>
        <v/>
      </c>
      <c r="DN14" s="125" t="str">
        <f t="shared" si="73"/>
        <v/>
      </c>
      <c r="DO14" s="125" t="str">
        <f>IF(DJ14&lt;&gt;"", IF(RANK(DN14, DN$5:DN$62)+COUNTIF(DN$5:DN14,DN14)-1&lt;=(DO$65-DM$63), RANK(DN14, DN$5:DN$62)+COUNTIF(DN$5:DN14,DN14)-1, ""), "")</f>
        <v/>
      </c>
      <c r="DP14" s="135" t="str">
        <f t="shared" si="74"/>
        <v/>
      </c>
      <c r="DQ14" s="123"/>
      <c r="DR14" s="123"/>
      <c r="DS14" s="124" t="str">
        <f t="shared" si="75"/>
        <v/>
      </c>
      <c r="DT14" s="125" t="str">
        <f t="shared" si="76"/>
        <v/>
      </c>
      <c r="DU14" s="125" t="str">
        <f t="shared" si="77"/>
        <v/>
      </c>
      <c r="DV14" s="125" t="str">
        <f>IF(DQ14&lt;&gt;"", IF(RANK(DU14, DU$5:DU$62)+COUNTIF(DU$5:DU14,DU14)-1&lt;=(DV$65-DT$63), RANK(DU14, DU$5:DU$62)+COUNTIF(DU$5:DU14,DU14)-1, ""), "")</f>
        <v/>
      </c>
      <c r="DW14" s="135" t="str">
        <f t="shared" si="78"/>
        <v/>
      </c>
      <c r="DX14" s="123"/>
      <c r="DY14" s="123"/>
      <c r="DZ14" s="124" t="str">
        <f t="shared" si="79"/>
        <v/>
      </c>
      <c r="EA14" s="125" t="str">
        <f t="shared" si="80"/>
        <v/>
      </c>
      <c r="EB14" s="125" t="str">
        <f t="shared" si="81"/>
        <v/>
      </c>
      <c r="EC14" s="125" t="str">
        <f>IF(DX14&lt;&gt;"", IF(RANK(EB14, EB$5:EB$62)+COUNTIF(EB$5:EB14,EB14)-1&lt;=(EC$65-EA$63), RANK(EB14, EB$5:EB$62)+COUNTIF(EB$5:EB14,EB14)-1, ""), "")</f>
        <v/>
      </c>
      <c r="ED14" s="135" t="str">
        <f t="shared" si="82"/>
        <v/>
      </c>
      <c r="EE14" s="123"/>
      <c r="EF14" s="123"/>
      <c r="EG14" s="124" t="str">
        <f t="shared" si="83"/>
        <v/>
      </c>
      <c r="EH14" s="125" t="str">
        <f t="shared" si="84"/>
        <v/>
      </c>
      <c r="EI14" s="125" t="str">
        <f t="shared" si="85"/>
        <v/>
      </c>
      <c r="EJ14" s="125" t="str">
        <f>IF(EE14&lt;&gt;"", IF(RANK(EI14, EI$5:EI$62)+COUNTIF(EI$5:EI14,EI14)-1&lt;=(EJ$65-EH$63), RANK(EI14, EI$5:EI$62)+COUNTIF(EI$5:EI14,EI14)-1, ""), "")</f>
        <v/>
      </c>
      <c r="EK14" s="135" t="str">
        <f t="shared" si="86"/>
        <v/>
      </c>
      <c r="EL14" s="123"/>
      <c r="EM14" s="123"/>
      <c r="EN14" s="124" t="str">
        <f t="shared" si="87"/>
        <v/>
      </c>
      <c r="EO14" s="125" t="str">
        <f t="shared" si="88"/>
        <v/>
      </c>
      <c r="EP14" s="125" t="str">
        <f t="shared" si="89"/>
        <v/>
      </c>
      <c r="EQ14" s="125" t="str">
        <f>IF(EL14&lt;&gt;"", IF(RANK(EP14, EP$5:EP$62)+COUNTIF(EP$5:EP14,EP14)-1&lt;=(EQ$65-EO$63), RANK(EP14, EP$5:EP$62)+COUNTIF(EP$5:EP14,EP14)-1, ""), "")</f>
        <v/>
      </c>
      <c r="ER14" s="135" t="str">
        <f t="shared" si="90"/>
        <v/>
      </c>
      <c r="ES14" s="123"/>
      <c r="ET14" s="123"/>
      <c r="EU14" s="124" t="str">
        <f t="shared" si="91"/>
        <v/>
      </c>
      <c r="EV14" s="125" t="str">
        <f t="shared" si="92"/>
        <v/>
      </c>
      <c r="EW14" s="125" t="str">
        <f t="shared" si="93"/>
        <v/>
      </c>
      <c r="EX14" s="125" t="str">
        <f>IF(ES14&lt;&gt;"", IF(RANK(EW14, EW$5:EW$62)+COUNTIF(EW$5:EW14,EW14)-1&lt;=(EX$65-EV$63), RANK(EW14, EW$5:EW$62)+COUNTIF(EW$5:EW14,EW14)-1, ""), "")</f>
        <v/>
      </c>
      <c r="EY14" s="135" t="str">
        <f t="shared" si="94"/>
        <v/>
      </c>
      <c r="EZ14" s="123"/>
      <c r="FA14" s="123"/>
      <c r="FB14" s="124" t="str">
        <f t="shared" si="95"/>
        <v/>
      </c>
      <c r="FC14" s="125" t="str">
        <f t="shared" si="96"/>
        <v/>
      </c>
      <c r="FD14" s="125" t="str">
        <f t="shared" si="97"/>
        <v/>
      </c>
      <c r="FE14" s="125" t="str">
        <f>IF(EZ14&lt;&gt;"", IF(RANK(FD14, FD$5:FD$62)+COUNTIF(FD$5:FD14,FD14)-1&lt;=(FE$65-FC$63), RANK(FD14, FD$5:FD$62)+COUNTIF(FD$5:FD14,FD14)-1, ""), "")</f>
        <v/>
      </c>
      <c r="FF14" s="135" t="str">
        <f t="shared" si="98"/>
        <v/>
      </c>
      <c r="FG14" s="123"/>
      <c r="FH14" s="123"/>
      <c r="FI14" s="124" t="str">
        <f t="shared" si="99"/>
        <v/>
      </c>
      <c r="FJ14" s="125" t="str">
        <f t="shared" si="100"/>
        <v/>
      </c>
      <c r="FK14" s="125" t="str">
        <f t="shared" si="101"/>
        <v/>
      </c>
      <c r="FL14" s="125" t="str">
        <f>IF(FG14&lt;&gt;"", IF(RANK(FK14, FK$5:FK$62)+COUNTIF(FK$5:FK14,FK14)-1&lt;=(FL$65-FJ$63), RANK(FK14, FK$5:FK$62)+COUNTIF(FK$5:FK14,FK14)-1, ""), "")</f>
        <v/>
      </c>
      <c r="FM14" s="135" t="str">
        <f t="shared" si="102"/>
        <v/>
      </c>
      <c r="FN14" s="123"/>
      <c r="FO14" s="123"/>
      <c r="FP14" s="124" t="str">
        <f t="shared" si="103"/>
        <v/>
      </c>
      <c r="FQ14" s="125" t="str">
        <f t="shared" si="104"/>
        <v/>
      </c>
      <c r="FR14" s="125" t="str">
        <f t="shared" si="105"/>
        <v/>
      </c>
      <c r="FS14" s="125" t="str">
        <f>IF(FN14&lt;&gt;"", IF(RANK(FR14, FR$5:FR$62)+COUNTIF(FR$5:FR14,FR14)-1&lt;=(FS$65-FQ$63), RANK(FR14, FR$5:FR$62)+COUNTIF(FR$5:FR14,FR14)-1, ""), "")</f>
        <v/>
      </c>
      <c r="FT14" s="135" t="str">
        <f t="shared" si="106"/>
        <v/>
      </c>
      <c r="FU14" s="123"/>
      <c r="FV14" s="123"/>
      <c r="FW14" s="124" t="str">
        <f t="shared" si="107"/>
        <v/>
      </c>
      <c r="FX14" s="125" t="str">
        <f t="shared" si="108"/>
        <v/>
      </c>
      <c r="FY14" s="125" t="str">
        <f t="shared" si="109"/>
        <v/>
      </c>
      <c r="FZ14" s="125" t="str">
        <f>IF(FU14&lt;&gt;"", IF(RANK(FY14, FY$5:FY$62)+COUNTIF(FY$5:FY14,FY14)-1&lt;=(FZ$65-FX$63), RANK(FY14, FY$5:FY$62)+COUNTIF(FY$5:FY14,FY14)-1, ""), "")</f>
        <v/>
      </c>
      <c r="GA14" s="135" t="str">
        <f t="shared" si="110"/>
        <v/>
      </c>
      <c r="GB14" s="123"/>
      <c r="GC14" s="123"/>
      <c r="GD14" s="124" t="str">
        <f t="shared" si="111"/>
        <v/>
      </c>
      <c r="GE14" s="125" t="str">
        <f t="shared" si="112"/>
        <v/>
      </c>
      <c r="GF14" s="125" t="str">
        <f t="shared" si="113"/>
        <v/>
      </c>
      <c r="GG14" s="125" t="str">
        <f>IF(GB14&lt;&gt;"", IF(RANK(GF14, GF$5:GF$62)+COUNTIF(GF$5:GF14,GF14)-1&lt;=(GG$65-GE$63), RANK(GF14, GF$5:GF$62)+COUNTIF(GF$5:GF14,GF14)-1, ""), "")</f>
        <v/>
      </c>
      <c r="GH14" s="135" t="str">
        <f t="shared" si="114"/>
        <v/>
      </c>
      <c r="GI14" s="123"/>
      <c r="GJ14" s="123"/>
      <c r="GK14" s="124" t="str">
        <f t="shared" si="115"/>
        <v/>
      </c>
      <c r="GL14" s="125" t="str">
        <f t="shared" si="116"/>
        <v/>
      </c>
      <c r="GM14" s="125" t="str">
        <f t="shared" si="117"/>
        <v/>
      </c>
      <c r="GN14" s="125" t="str">
        <f>IF(GI14&lt;&gt;"", IF(RANK(GM14, GM$5:GM$62)+COUNTIF(GM$5:GM14,GM14)-1&lt;=(GN$65-GL$63), RANK(GM14, GM$5:GM$62)+COUNTIF(GM$5:GM14,GM14)-1, ""), "")</f>
        <v/>
      </c>
      <c r="GO14" s="135" t="str">
        <f t="shared" si="118"/>
        <v/>
      </c>
      <c r="GP14" s="123"/>
      <c r="GQ14" s="123"/>
      <c r="GR14" s="124" t="str">
        <f t="shared" si="119"/>
        <v/>
      </c>
      <c r="GS14" s="125" t="str">
        <f t="shared" si="120"/>
        <v/>
      </c>
      <c r="GT14" s="125" t="str">
        <f t="shared" si="121"/>
        <v/>
      </c>
      <c r="GU14" s="125" t="str">
        <f>IF(GP14&lt;&gt;"", IF(RANK(GT14, GT$5:GT$62)+COUNTIF(GT$5:GT14,GT14)-1&lt;=(GU$65-GS$63), RANK(GT14, GT$5:GT$62)+COUNTIF(GT$5:GT14,GT14)-1, ""), "")</f>
        <v/>
      </c>
      <c r="GV14" s="135" t="str">
        <f t="shared" si="122"/>
        <v/>
      </c>
      <c r="GW14" s="123"/>
      <c r="GX14" s="123"/>
      <c r="GY14" s="124" t="str">
        <f t="shared" si="123"/>
        <v/>
      </c>
      <c r="GZ14" s="125" t="str">
        <f t="shared" si="124"/>
        <v/>
      </c>
      <c r="HA14" s="125" t="str">
        <f t="shared" si="125"/>
        <v/>
      </c>
      <c r="HB14" s="125" t="str">
        <f>IF(GW14&lt;&gt;"", IF(RANK(HA14, HA$5:HA$62)+COUNTIF(HA$5:HA14,HA14)-1&lt;=(HB$65-GZ$63), RANK(HA14, HA$5:HA$62)+COUNTIF(HA$5:HA14,HA14)-1, ""), "")</f>
        <v/>
      </c>
      <c r="HC14" s="135" t="str">
        <f t="shared" si="126"/>
        <v/>
      </c>
      <c r="HD14" s="123"/>
      <c r="HE14" s="123"/>
      <c r="HF14" s="124" t="str">
        <f t="shared" si="127"/>
        <v/>
      </c>
      <c r="HG14" s="125" t="str">
        <f t="shared" si="128"/>
        <v/>
      </c>
      <c r="HH14" s="125" t="str">
        <f t="shared" si="129"/>
        <v/>
      </c>
      <c r="HI14" s="125" t="str">
        <f>IF(HD14&lt;&gt;"", IF(RANK(HH14, HH$5:HH$62)+COUNTIF(HH$5:HH14,HH14)-1&lt;=(HI$65-HG$63), RANK(HH14, HH$5:HH$62)+COUNTIF(HH$5:HH14,HH14)-1, ""), "")</f>
        <v/>
      </c>
      <c r="HJ14" s="135" t="str">
        <f t="shared" si="130"/>
        <v/>
      </c>
      <c r="HK14" s="123"/>
      <c r="HL14" s="123"/>
      <c r="HM14" s="124" t="str">
        <f t="shared" si="131"/>
        <v/>
      </c>
      <c r="HN14" s="125" t="str">
        <f t="shared" si="132"/>
        <v/>
      </c>
      <c r="HO14" s="125" t="str">
        <f t="shared" si="133"/>
        <v/>
      </c>
      <c r="HP14" s="125" t="str">
        <f>IF(HK14&lt;&gt;"", IF(RANK(HO14, HO$5:HO$62)+COUNTIF(HO$5:HO14,HO14)-1&lt;=(HP$65-HN$63), RANK(HO14, HO$5:HO$62)+COUNTIF(HO$5:HO14,HO14)-1, ""), "")</f>
        <v/>
      </c>
      <c r="HQ14" s="135" t="str">
        <f t="shared" si="134"/>
        <v/>
      </c>
      <c r="HR14" s="123"/>
      <c r="HS14" s="123"/>
      <c r="HT14" s="124" t="str">
        <f t="shared" si="135"/>
        <v/>
      </c>
      <c r="HU14" s="125" t="str">
        <f t="shared" si="136"/>
        <v/>
      </c>
      <c r="HV14" s="125" t="str">
        <f t="shared" si="137"/>
        <v/>
      </c>
      <c r="HW14" s="125" t="str">
        <f>IF(HR14&lt;&gt;"", IF(RANK(HV14, HV$5:HV$62)+COUNTIF(HV$5:HV14,HV14)-1&lt;=(HW$65-HU$63), RANK(HV14, HV$5:HV$62)+COUNTIF(HV$5:HV14,HV14)-1, ""), "")</f>
        <v/>
      </c>
      <c r="HX14" s="135" t="str">
        <f t="shared" si="138"/>
        <v/>
      </c>
      <c r="HY14" s="123"/>
      <c r="HZ14" s="123"/>
      <c r="IA14" s="124" t="str">
        <f t="shared" si="139"/>
        <v/>
      </c>
      <c r="IB14" s="125" t="str">
        <f t="shared" si="140"/>
        <v/>
      </c>
      <c r="IC14" s="125" t="str">
        <f t="shared" si="141"/>
        <v/>
      </c>
      <c r="ID14" s="125" t="str">
        <f>IF(HY14&lt;&gt;"", IF(RANK(IC14, IC$5:IC$62)+COUNTIF(IC$5:IC14,IC14)-1&lt;=(ID$65-IB$63), RANK(IC14, IC$5:IC$62)+COUNTIF(IC$5:IC14,IC14)-1, ""), "")</f>
        <v/>
      </c>
      <c r="IE14" s="135" t="str">
        <f t="shared" si="142"/>
        <v/>
      </c>
      <c r="IF14" s="123"/>
      <c r="IG14" s="123"/>
      <c r="IH14" s="124" t="str">
        <f t="shared" si="143"/>
        <v/>
      </c>
      <c r="II14" s="125" t="str">
        <f t="shared" si="144"/>
        <v/>
      </c>
      <c r="IJ14" s="125" t="str">
        <f t="shared" si="145"/>
        <v/>
      </c>
      <c r="IK14" s="125" t="str">
        <f>IF(IF14&lt;&gt;"", IF(RANK(IJ14, IJ$5:IJ$62)+COUNTIF(IJ$5:IJ14,IJ14)-1&lt;=(IK$65-II$63), RANK(IJ14, IJ$5:IJ$62)+COUNTIF(IJ$5:IJ14,IJ14)-1, ""), "")</f>
        <v/>
      </c>
      <c r="IL14" s="135" t="str">
        <f t="shared" si="146"/>
        <v/>
      </c>
      <c r="IM14" s="123"/>
      <c r="IN14" s="123"/>
      <c r="IO14" s="124" t="str">
        <f t="shared" si="147"/>
        <v/>
      </c>
      <c r="IP14" s="125" t="str">
        <f t="shared" si="148"/>
        <v/>
      </c>
      <c r="IQ14" s="125" t="str">
        <f t="shared" si="149"/>
        <v/>
      </c>
      <c r="IR14" s="125" t="str">
        <f>IF(IM14&lt;&gt;"", IF(RANK(IQ14, IQ$5:IQ$62)+COUNTIF(IQ$5:IQ14,IQ14)-1&lt;=(IR$65-IP$63), RANK(IQ14, IQ$5:IQ$62)+COUNTIF(IQ$5:IQ14,IQ14)-1, ""), "")</f>
        <v/>
      </c>
      <c r="IS14" s="135" t="str">
        <f t="shared" si="150"/>
        <v/>
      </c>
      <c r="IT14" s="123"/>
      <c r="IU14" s="123"/>
      <c r="IV14" s="124" t="str">
        <f t="shared" si="151"/>
        <v/>
      </c>
      <c r="IW14" s="125" t="str">
        <f t="shared" si="152"/>
        <v/>
      </c>
      <c r="IX14" s="125" t="str">
        <f t="shared" si="153"/>
        <v/>
      </c>
      <c r="IY14" s="125" t="str">
        <f>IF(IT14&lt;&gt;"", IF(RANK(IX14, IX$5:IX$62)+COUNTIF(IX$5:IX14,IX14)-1&lt;=(IY$65-IW$63), RANK(IX14, IX$5:IX$62)+COUNTIF(IX$5:IX14,IX14)-1, ""), "")</f>
        <v/>
      </c>
      <c r="IZ14" s="135" t="str">
        <f t="shared" si="154"/>
        <v/>
      </c>
      <c r="JA14" s="123"/>
      <c r="JB14" s="123"/>
      <c r="JC14" s="124" t="str">
        <f t="shared" si="155"/>
        <v/>
      </c>
      <c r="JD14" s="125" t="str">
        <f t="shared" si="156"/>
        <v/>
      </c>
      <c r="JE14" s="125" t="str">
        <f t="shared" si="157"/>
        <v/>
      </c>
      <c r="JF14" s="125" t="str">
        <f>IF(JA14&lt;&gt;"", IF(RANK(JE14, JE$5:JE$62)+COUNTIF(JE$5:JE14,JE14)-1&lt;=(JF$65-JD$63), RANK(JE14, JE$5:JE$62)+COUNTIF(JE$5:JE14,JE14)-1, ""), "")</f>
        <v/>
      </c>
      <c r="JG14" s="135" t="str">
        <f t="shared" si="158"/>
        <v/>
      </c>
      <c r="JH14" s="123"/>
      <c r="JI14" s="123"/>
      <c r="JJ14" s="124" t="str">
        <f t="shared" si="159"/>
        <v/>
      </c>
      <c r="JK14" s="125" t="str">
        <f t="shared" si="160"/>
        <v/>
      </c>
      <c r="JL14" s="125" t="str">
        <f t="shared" si="161"/>
        <v/>
      </c>
      <c r="JM14" s="125" t="str">
        <f>IF(JH14&lt;&gt;"", IF(RANK(JL14, JL$5:JL$62)+COUNTIF(JL$5:JL14,JL14)-1&lt;=(JM$65-JK$63), RANK(JL14, JL$5:JL$62)+COUNTIF(JL$5:JL14,JL14)-1, ""), "")</f>
        <v/>
      </c>
      <c r="JN14" s="135" t="str">
        <f t="shared" si="162"/>
        <v/>
      </c>
      <c r="JO14" s="123"/>
      <c r="JP14" s="123"/>
      <c r="JQ14" s="124" t="str">
        <f t="shared" si="163"/>
        <v/>
      </c>
      <c r="JR14" s="125" t="str">
        <f t="shared" si="164"/>
        <v/>
      </c>
      <c r="JS14" s="125" t="str">
        <f t="shared" si="165"/>
        <v/>
      </c>
      <c r="JT14" s="125" t="str">
        <f>IF(JO14&lt;&gt;"", IF(RANK(JS14, JS$5:JS$62)+COUNTIF(JS$5:JS14,JS14)-1&lt;=(JT$65-JR$63), RANK(JS14, JS$5:JS$62)+COUNTIF(JS$5:JS14,JS14)-1, ""), "")</f>
        <v/>
      </c>
      <c r="JU14" s="135" t="str">
        <f t="shared" si="166"/>
        <v/>
      </c>
      <c r="JV14" s="123"/>
      <c r="JW14" s="123"/>
      <c r="JX14" s="124" t="str">
        <f t="shared" si="167"/>
        <v/>
      </c>
      <c r="JY14" s="125" t="str">
        <f t="shared" si="168"/>
        <v/>
      </c>
      <c r="JZ14" s="125" t="str">
        <f t="shared" si="169"/>
        <v/>
      </c>
      <c r="KA14" s="125" t="str">
        <f>IF(JV14&lt;&gt;"", IF(RANK(JZ14, JZ$5:JZ$62)+COUNTIF(JZ$5:JZ14,JZ14)-1&lt;=(KA$65-JY$63), RANK(JZ14, JZ$5:JZ$62)+COUNTIF(JZ$5:JZ14,JZ14)-1, ""), "")</f>
        <v/>
      </c>
      <c r="KB14" s="135" t="str">
        <f t="shared" si="170"/>
        <v/>
      </c>
      <c r="KC14" s="132" t="str">
        <f t="shared" si="171"/>
        <v/>
      </c>
      <c r="KD14" s="36">
        <f t="shared" si="172"/>
        <v>4617</v>
      </c>
      <c r="KE14" s="36">
        <v>5110</v>
      </c>
      <c r="KF14" s="36">
        <f t="shared" si="173"/>
        <v>9727</v>
      </c>
      <c r="KG14" s="37"/>
      <c r="KH14" s="67" t="str">
        <f t="shared" si="2"/>
        <v/>
      </c>
      <c r="KI14" s="69" t="str">
        <f t="shared" si="3"/>
        <v/>
      </c>
      <c r="KJ14" s="69" t="str">
        <f t="shared" si="174"/>
        <v/>
      </c>
      <c r="KK14" s="69"/>
      <c r="KL14" s="66" t="str">
        <f t="shared" si="175"/>
        <v/>
      </c>
      <c r="KM14" s="69" t="str">
        <f t="shared" si="176"/>
        <v/>
      </c>
      <c r="KN14" s="67" t="str">
        <f t="shared" si="177"/>
        <v/>
      </c>
      <c r="KO14" s="67" t="str">
        <f>IF(KN14&lt;&gt;"", IF(RANK(KN14, $KN$5:$KN$62)+COUNTIF(KN$5:KN14,KN14)-1&lt;=(400-$KJ$63-$KM$63), RANK(KN14, $KN$5:$KN$62)+COUNTIF(KN$5:KN14,KN14)-1, ""), "")</f>
        <v/>
      </c>
      <c r="KP14" s="76" t="str">
        <f t="shared" si="178"/>
        <v/>
      </c>
      <c r="KQ14" s="86" t="str">
        <f t="shared" si="4"/>
        <v/>
      </c>
      <c r="KS14" s="126">
        <f t="shared" si="5"/>
        <v>3.0473557899258748E-4</v>
      </c>
      <c r="KT14" s="45">
        <f t="shared" si="6"/>
        <v>0</v>
      </c>
      <c r="KU14" s="53">
        <f t="shared" si="179"/>
        <v>-3.0473557899258748E-4</v>
      </c>
      <c r="KW14" s="80" t="str">
        <f t="shared" si="7"/>
        <v/>
      </c>
      <c r="KX14" s="45" t="str">
        <f t="shared" si="180"/>
        <v/>
      </c>
      <c r="KY14" s="45" t="str">
        <f t="shared" si="8"/>
        <v/>
      </c>
      <c r="KZ14" s="127" t="str">
        <f t="shared" si="181"/>
        <v/>
      </c>
    </row>
    <row r="15" spans="1:312" ht="15" customHeight="1" x14ac:dyDescent="0.2">
      <c r="A15" s="128" t="s">
        <v>181</v>
      </c>
      <c r="B15" s="123"/>
      <c r="C15" s="123"/>
      <c r="D15" s="124" t="str">
        <f t="shared" si="0"/>
        <v/>
      </c>
      <c r="E15" s="125" t="str">
        <f t="shared" si="9"/>
        <v/>
      </c>
      <c r="F15" s="125" t="str">
        <f t="shared" si="1"/>
        <v/>
      </c>
      <c r="G15" s="125" t="str">
        <f>IF(B15&lt;&gt;"", IF(RANK(F15, F$5:F$62)+COUNTIF(F$5:F15,F15)-1&lt;=(G$65-E$63), RANK(F15, F$5:F$62)+COUNTIF(F$5:F15,F15)-1, ""), "")</f>
        <v/>
      </c>
      <c r="H15" s="135" t="str">
        <f t="shared" si="10"/>
        <v/>
      </c>
      <c r="I15" s="123"/>
      <c r="J15" s="123"/>
      <c r="K15" s="124" t="str">
        <f t="shared" si="11"/>
        <v/>
      </c>
      <c r="L15" s="125" t="str">
        <f t="shared" si="12"/>
        <v/>
      </c>
      <c r="M15" s="125" t="str">
        <f t="shared" si="13"/>
        <v/>
      </c>
      <c r="N15" s="125" t="str">
        <f>IF(I15&lt;&gt;"", IF(RANK(M15, M$5:M$62)+COUNTIF(M$5:M15,M15)-1&lt;=(N$65-L$63), RANK(M15, M$5:M$62)+COUNTIF(M$5:M15,M15)-1, ""), "")</f>
        <v/>
      </c>
      <c r="O15" s="135" t="str">
        <f t="shared" si="14"/>
        <v/>
      </c>
      <c r="P15" s="123"/>
      <c r="Q15" s="123"/>
      <c r="R15" s="124" t="str">
        <f t="shared" si="15"/>
        <v/>
      </c>
      <c r="S15" s="125" t="str">
        <f t="shared" si="16"/>
        <v/>
      </c>
      <c r="T15" s="125" t="str">
        <f t="shared" si="17"/>
        <v/>
      </c>
      <c r="U15" s="125" t="str">
        <f>IF(P15&lt;&gt;"", IF(RANK(T15, T$5:T$62)+COUNTIF(T$5:T15,T15)-1&lt;=(U$65-S$63), RANK(T15, T$5:T$62)+COUNTIF(T$5:T15,T15)-1, ""), "")</f>
        <v/>
      </c>
      <c r="V15" s="135" t="str">
        <f t="shared" si="18"/>
        <v/>
      </c>
      <c r="W15" s="123"/>
      <c r="X15" s="123"/>
      <c r="Y15" s="124" t="str">
        <f t="shared" si="19"/>
        <v/>
      </c>
      <c r="Z15" s="125" t="str">
        <f t="shared" si="20"/>
        <v/>
      </c>
      <c r="AA15" s="125" t="str">
        <f t="shared" si="21"/>
        <v/>
      </c>
      <c r="AB15" s="125" t="str">
        <f>IF(W15&lt;&gt;"", IF(RANK(AA15, AA$5:AA$62)+COUNTIF(AA$5:AA15,AA15)-1&lt;=(AB$65-Z$63), RANK(AA15, AA$5:AA$62)+COUNTIF(AA$5:AA15,AA15)-1, ""), "")</f>
        <v/>
      </c>
      <c r="AC15" s="135" t="str">
        <f t="shared" si="22"/>
        <v/>
      </c>
      <c r="AD15" s="123"/>
      <c r="AE15" s="123"/>
      <c r="AF15" s="124" t="str">
        <f t="shared" si="23"/>
        <v/>
      </c>
      <c r="AG15" s="125" t="str">
        <f t="shared" si="24"/>
        <v/>
      </c>
      <c r="AH15" s="125" t="str">
        <f t="shared" si="25"/>
        <v/>
      </c>
      <c r="AI15" s="125" t="str">
        <f>IF(AD15&lt;&gt;"", IF(RANK(AH15, AH$5:AH$62)+COUNTIF(AH$5:AH15,AH15)-1&lt;=(AI$65-AG$63), RANK(AH15, AH$5:AH$62)+COUNTIF(AH$5:AH15,AH15)-1, ""), "")</f>
        <v/>
      </c>
      <c r="AJ15" s="135" t="str">
        <f t="shared" si="26"/>
        <v/>
      </c>
      <c r="AK15" s="123"/>
      <c r="AL15" s="123"/>
      <c r="AM15" s="124" t="str">
        <f t="shared" si="27"/>
        <v/>
      </c>
      <c r="AN15" s="125" t="str">
        <f t="shared" si="28"/>
        <v/>
      </c>
      <c r="AO15" s="125" t="str">
        <f t="shared" si="29"/>
        <v/>
      </c>
      <c r="AP15" s="125" t="str">
        <f>IF(AK15&lt;&gt;"", IF(RANK(AO15, AO$5:AO$62)+COUNTIF(AO$5:AO15,AO15)-1&lt;=(AP$65-AN$63), RANK(AO15, AO$5:AO$62)+COUNTIF(AO$5:AO15,AO15)-1, ""), "")</f>
        <v/>
      </c>
      <c r="AQ15" s="135" t="str">
        <f t="shared" si="30"/>
        <v/>
      </c>
      <c r="AR15" s="123"/>
      <c r="AS15" s="123"/>
      <c r="AT15" s="124" t="str">
        <f t="shared" si="31"/>
        <v/>
      </c>
      <c r="AU15" s="125" t="str">
        <f t="shared" si="32"/>
        <v/>
      </c>
      <c r="AV15" s="125" t="str">
        <f t="shared" si="33"/>
        <v/>
      </c>
      <c r="AW15" s="125" t="str">
        <f>IF(AR15&lt;&gt;"", IF(RANK(AV15, AV$5:AV$62)+COUNTIF(AV$5:AV15,AV15)-1&lt;=(AW$65-AU$63), RANK(AV15, AV$5:AV$62)+COUNTIF(AV$5:AV15,AV15)-1, ""), "")</f>
        <v/>
      </c>
      <c r="AX15" s="135" t="str">
        <f t="shared" si="34"/>
        <v/>
      </c>
      <c r="AY15" s="123">
        <v>557</v>
      </c>
      <c r="AZ15" s="123"/>
      <c r="BA15" s="124">
        <f t="shared" si="35"/>
        <v>1.1276444984310153E-2</v>
      </c>
      <c r="BB15" s="125">
        <f t="shared" si="36"/>
        <v>0</v>
      </c>
      <c r="BC15" s="125">
        <f t="shared" si="37"/>
        <v>557</v>
      </c>
      <c r="BD15" s="125" t="str">
        <f>IF(AY15&lt;&gt;"", IF(RANK(BC15, BC$5:BC$62)+COUNTIF(BC$5:BC15,BC15)-1&lt;=(BD$65-BB$63), RANK(BC15, BC$5:BC$62)+COUNTIF(BC$5:BC15,BC15)-1, ""), "")</f>
        <v/>
      </c>
      <c r="BE15" s="135">
        <f t="shared" si="38"/>
        <v>0</v>
      </c>
      <c r="BF15" s="123">
        <v>511</v>
      </c>
      <c r="BG15" s="123"/>
      <c r="BH15" s="124">
        <f t="shared" si="39"/>
        <v>1.0028456481208909E-2</v>
      </c>
      <c r="BI15" s="125">
        <f t="shared" si="40"/>
        <v>0</v>
      </c>
      <c r="BJ15" s="125">
        <f t="shared" si="41"/>
        <v>511</v>
      </c>
      <c r="BK15" s="125" t="str">
        <f>IF(BF15&lt;&gt;"", IF(RANK(BJ15, BJ$5:BJ$62)+COUNTIF(BJ$5:BJ15,BJ15)-1&lt;=(BK$65-BI$63), RANK(BJ15, BJ$5:BJ$62)+COUNTIF(BJ$5:BJ15,BJ15)-1, ""), "")</f>
        <v/>
      </c>
      <c r="BL15" s="135">
        <f t="shared" si="42"/>
        <v>0</v>
      </c>
      <c r="BM15" s="123">
        <v>338</v>
      </c>
      <c r="BN15" s="123"/>
      <c r="BO15" s="124">
        <f t="shared" si="43"/>
        <v>6.8625261405396622E-3</v>
      </c>
      <c r="BP15" s="125">
        <f t="shared" si="44"/>
        <v>0</v>
      </c>
      <c r="BQ15" s="125">
        <f t="shared" si="45"/>
        <v>338</v>
      </c>
      <c r="BR15" s="125" t="str">
        <f>IF(BM15&lt;&gt;"", IF(RANK(BQ15, BQ$5:BQ$62)+COUNTIF(BQ$5:BQ15,BQ15)-1&lt;=(BR$65-BP$63), RANK(BQ15, BQ$5:BQ$62)+COUNTIF(BQ$5:BQ15,BQ15)-1, ""), "")</f>
        <v/>
      </c>
      <c r="BS15" s="135">
        <f t="shared" si="46"/>
        <v>0</v>
      </c>
      <c r="BT15" s="123">
        <v>535</v>
      </c>
      <c r="BU15" s="123"/>
      <c r="BV15" s="124">
        <f t="shared" si="47"/>
        <v>1.0716288758913549E-2</v>
      </c>
      <c r="BW15" s="125">
        <f t="shared" si="48"/>
        <v>0</v>
      </c>
      <c r="BX15" s="125">
        <f t="shared" si="49"/>
        <v>535</v>
      </c>
      <c r="BY15" s="125" t="str">
        <f>IF(BT15&lt;&gt;"", IF(RANK(BX15, BX$5:BX$62)+COUNTIF(BX$5:BX15,BX15)-1&lt;=(BY$65-BW$63), RANK(BX15, BX$5:BX$62)+COUNTIF(BX$5:BX15,BX15)-1, ""), "")</f>
        <v/>
      </c>
      <c r="BZ15" s="135">
        <f t="shared" si="50"/>
        <v>0</v>
      </c>
      <c r="CA15" s="123">
        <v>358</v>
      </c>
      <c r="CB15" s="123"/>
      <c r="CC15" s="124">
        <f t="shared" si="51"/>
        <v>7.1238110399172204E-3</v>
      </c>
      <c r="CD15" s="125">
        <f t="shared" si="52"/>
        <v>0</v>
      </c>
      <c r="CE15" s="125">
        <f t="shared" si="53"/>
        <v>358</v>
      </c>
      <c r="CF15" s="125" t="str">
        <f>IF(CA15&lt;&gt;"", IF(RANK(CE15, CE$5:CE$62)+COUNTIF(CE$5:CE15,CE15)-1&lt;=(CF$65-CD$63), RANK(CE15, CE$5:CE$62)+COUNTIF(CE$5:CE15,CE15)-1, ""), "")</f>
        <v/>
      </c>
      <c r="CG15" s="135">
        <f t="shared" si="54"/>
        <v>0</v>
      </c>
      <c r="CH15" s="123">
        <v>392</v>
      </c>
      <c r="CI15" s="123"/>
      <c r="CJ15" s="124">
        <f t="shared" si="55"/>
        <v>7.565522831667117E-3</v>
      </c>
      <c r="CK15" s="125">
        <f t="shared" si="56"/>
        <v>0</v>
      </c>
      <c r="CL15" s="125">
        <f t="shared" si="57"/>
        <v>392</v>
      </c>
      <c r="CM15" s="125" t="str">
        <f>IF(CH15&lt;&gt;"", IF(RANK(CL15, CL$5:CL$62)+COUNTIF(CL$5:CL15,CL15)-1&lt;=(CM$65-CK$63), RANK(CL15, CL$5:CL$62)+COUNTIF(CL$5:CL15,CL15)-1, ""), "")</f>
        <v/>
      </c>
      <c r="CN15" s="135">
        <f t="shared" si="58"/>
        <v>0</v>
      </c>
      <c r="CO15" s="123">
        <v>245</v>
      </c>
      <c r="CP15" s="123"/>
      <c r="CQ15" s="124">
        <f t="shared" si="59"/>
        <v>4.8352082099861853E-3</v>
      </c>
      <c r="CR15" s="125">
        <f t="shared" si="60"/>
        <v>0</v>
      </c>
      <c r="CS15" s="125">
        <f t="shared" si="61"/>
        <v>245</v>
      </c>
      <c r="CT15" s="125" t="str">
        <f>IF(CO15&lt;&gt;"", IF(RANK(CS15, CS$5:CS$62)+COUNTIF(CS$5:CS15,CS15)-1&lt;=(CT$65-CR$63), RANK(CS15, CS$5:CS$62)+COUNTIF(CS$5:CS15,CS15)-1, ""), "")</f>
        <v/>
      </c>
      <c r="CU15" s="135">
        <f t="shared" si="62"/>
        <v>0</v>
      </c>
      <c r="CV15" s="123">
        <v>660</v>
      </c>
      <c r="CW15" s="123"/>
      <c r="CX15" s="124">
        <f t="shared" si="63"/>
        <v>1.4114627887082978E-2</v>
      </c>
      <c r="CY15" s="125">
        <f t="shared" si="64"/>
        <v>0</v>
      </c>
      <c r="CZ15" s="125">
        <f t="shared" si="65"/>
        <v>660</v>
      </c>
      <c r="DA15" s="125" t="str">
        <f>IF(CV15&lt;&gt;"", IF(RANK(CZ15, CZ$5:CZ$62)+COUNTIF(CZ$5:CZ15,CZ15)-1&lt;=(DA$65-CY$63), RANK(CZ15, CZ$5:CZ$62)+COUNTIF(CZ$5:CZ15,CZ15)-1, ""), "")</f>
        <v/>
      </c>
      <c r="DB15" s="135">
        <f t="shared" si="66"/>
        <v>0</v>
      </c>
      <c r="DC15" s="123"/>
      <c r="DD15" s="123"/>
      <c r="DE15" s="124" t="str">
        <f t="shared" si="67"/>
        <v/>
      </c>
      <c r="DF15" s="125" t="str">
        <f t="shared" si="68"/>
        <v/>
      </c>
      <c r="DG15" s="125" t="str">
        <f t="shared" si="69"/>
        <v/>
      </c>
      <c r="DH15" s="125" t="str">
        <f>IF(DC15&lt;&gt;"", IF(RANK(DG15, DG$5:DG$62)+COUNTIF(DG$5:DG15,DG15)-1&lt;=(DH$65-DF$63), RANK(DG15, DG$5:DG$62)+COUNTIF(DG$5:DG15,DG15)-1, ""), "")</f>
        <v/>
      </c>
      <c r="DI15" s="135" t="str">
        <f t="shared" si="70"/>
        <v/>
      </c>
      <c r="DJ15" s="123"/>
      <c r="DK15" s="123"/>
      <c r="DL15" s="124" t="str">
        <f t="shared" si="71"/>
        <v/>
      </c>
      <c r="DM15" s="125" t="str">
        <f t="shared" si="72"/>
        <v/>
      </c>
      <c r="DN15" s="125" t="str">
        <f t="shared" si="73"/>
        <v/>
      </c>
      <c r="DO15" s="125" t="str">
        <f>IF(DJ15&lt;&gt;"", IF(RANK(DN15, DN$5:DN$62)+COUNTIF(DN$5:DN15,DN15)-1&lt;=(DO$65-DM$63), RANK(DN15, DN$5:DN$62)+COUNTIF(DN$5:DN15,DN15)-1, ""), "")</f>
        <v/>
      </c>
      <c r="DP15" s="135" t="str">
        <f t="shared" si="74"/>
        <v/>
      </c>
      <c r="DQ15" s="123"/>
      <c r="DR15" s="123"/>
      <c r="DS15" s="124" t="str">
        <f t="shared" si="75"/>
        <v/>
      </c>
      <c r="DT15" s="125" t="str">
        <f t="shared" si="76"/>
        <v/>
      </c>
      <c r="DU15" s="125" t="str">
        <f t="shared" si="77"/>
        <v/>
      </c>
      <c r="DV15" s="125" t="str">
        <f>IF(DQ15&lt;&gt;"", IF(RANK(DU15, DU$5:DU$62)+COUNTIF(DU$5:DU15,DU15)-1&lt;=(DV$65-DT$63), RANK(DU15, DU$5:DU$62)+COUNTIF(DU$5:DU15,DU15)-1, ""), "")</f>
        <v/>
      </c>
      <c r="DW15" s="135" t="str">
        <f t="shared" si="78"/>
        <v/>
      </c>
      <c r="DX15" s="123"/>
      <c r="DY15" s="123"/>
      <c r="DZ15" s="124" t="str">
        <f t="shared" si="79"/>
        <v/>
      </c>
      <c r="EA15" s="125" t="str">
        <f t="shared" si="80"/>
        <v/>
      </c>
      <c r="EB15" s="125" t="str">
        <f t="shared" si="81"/>
        <v/>
      </c>
      <c r="EC15" s="125" t="str">
        <f>IF(DX15&lt;&gt;"", IF(RANK(EB15, EB$5:EB$62)+COUNTIF(EB$5:EB15,EB15)-1&lt;=(EC$65-EA$63), RANK(EB15, EB$5:EB$62)+COUNTIF(EB$5:EB15,EB15)-1, ""), "")</f>
        <v/>
      </c>
      <c r="ED15" s="135" t="str">
        <f t="shared" si="82"/>
        <v/>
      </c>
      <c r="EE15" s="123"/>
      <c r="EF15" s="123"/>
      <c r="EG15" s="124" t="str">
        <f t="shared" si="83"/>
        <v/>
      </c>
      <c r="EH15" s="125" t="str">
        <f t="shared" si="84"/>
        <v/>
      </c>
      <c r="EI15" s="125" t="str">
        <f t="shared" si="85"/>
        <v/>
      </c>
      <c r="EJ15" s="125" t="str">
        <f>IF(EE15&lt;&gt;"", IF(RANK(EI15, EI$5:EI$62)+COUNTIF(EI$5:EI15,EI15)-1&lt;=(EJ$65-EH$63), RANK(EI15, EI$5:EI$62)+COUNTIF(EI$5:EI15,EI15)-1, ""), "")</f>
        <v/>
      </c>
      <c r="EK15" s="135" t="str">
        <f t="shared" si="86"/>
        <v/>
      </c>
      <c r="EL15" s="123"/>
      <c r="EM15" s="123"/>
      <c r="EN15" s="124" t="str">
        <f t="shared" si="87"/>
        <v/>
      </c>
      <c r="EO15" s="125" t="str">
        <f t="shared" si="88"/>
        <v/>
      </c>
      <c r="EP15" s="125" t="str">
        <f t="shared" si="89"/>
        <v/>
      </c>
      <c r="EQ15" s="125" t="str">
        <f>IF(EL15&lt;&gt;"", IF(RANK(EP15, EP$5:EP$62)+COUNTIF(EP$5:EP15,EP15)-1&lt;=(EQ$65-EO$63), RANK(EP15, EP$5:EP$62)+COUNTIF(EP$5:EP15,EP15)-1, ""), "")</f>
        <v/>
      </c>
      <c r="ER15" s="135" t="str">
        <f t="shared" si="90"/>
        <v/>
      </c>
      <c r="ES15" s="123"/>
      <c r="ET15" s="123"/>
      <c r="EU15" s="124" t="str">
        <f t="shared" si="91"/>
        <v/>
      </c>
      <c r="EV15" s="125" t="str">
        <f t="shared" si="92"/>
        <v/>
      </c>
      <c r="EW15" s="125" t="str">
        <f t="shared" si="93"/>
        <v/>
      </c>
      <c r="EX15" s="125" t="str">
        <f>IF(ES15&lt;&gt;"", IF(RANK(EW15, EW$5:EW$62)+COUNTIF(EW$5:EW15,EW15)-1&lt;=(EX$65-EV$63), RANK(EW15, EW$5:EW$62)+COUNTIF(EW$5:EW15,EW15)-1, ""), "")</f>
        <v/>
      </c>
      <c r="EY15" s="135" t="str">
        <f t="shared" si="94"/>
        <v/>
      </c>
      <c r="EZ15" s="123"/>
      <c r="FA15" s="123"/>
      <c r="FB15" s="124" t="str">
        <f t="shared" si="95"/>
        <v/>
      </c>
      <c r="FC15" s="125" t="str">
        <f t="shared" si="96"/>
        <v/>
      </c>
      <c r="FD15" s="125" t="str">
        <f t="shared" si="97"/>
        <v/>
      </c>
      <c r="FE15" s="125" t="str">
        <f>IF(EZ15&lt;&gt;"", IF(RANK(FD15, FD$5:FD$62)+COUNTIF(FD$5:FD15,FD15)-1&lt;=(FE$65-FC$63), RANK(FD15, FD$5:FD$62)+COUNTIF(FD$5:FD15,FD15)-1, ""), "")</f>
        <v/>
      </c>
      <c r="FF15" s="135" t="str">
        <f t="shared" si="98"/>
        <v/>
      </c>
      <c r="FG15" s="123"/>
      <c r="FH15" s="123"/>
      <c r="FI15" s="124" t="str">
        <f t="shared" si="99"/>
        <v/>
      </c>
      <c r="FJ15" s="125" t="str">
        <f t="shared" si="100"/>
        <v/>
      </c>
      <c r="FK15" s="125" t="str">
        <f t="shared" si="101"/>
        <v/>
      </c>
      <c r="FL15" s="125" t="str">
        <f>IF(FG15&lt;&gt;"", IF(RANK(FK15, FK$5:FK$62)+COUNTIF(FK$5:FK15,FK15)-1&lt;=(FL$65-FJ$63), RANK(FK15, FK$5:FK$62)+COUNTIF(FK$5:FK15,FK15)-1, ""), "")</f>
        <v/>
      </c>
      <c r="FM15" s="135" t="str">
        <f t="shared" si="102"/>
        <v/>
      </c>
      <c r="FN15" s="123"/>
      <c r="FO15" s="123"/>
      <c r="FP15" s="124" t="str">
        <f t="shared" si="103"/>
        <v/>
      </c>
      <c r="FQ15" s="125" t="str">
        <f t="shared" si="104"/>
        <v/>
      </c>
      <c r="FR15" s="125" t="str">
        <f t="shared" si="105"/>
        <v/>
      </c>
      <c r="FS15" s="125" t="str">
        <f>IF(FN15&lt;&gt;"", IF(RANK(FR15, FR$5:FR$62)+COUNTIF(FR$5:FR15,FR15)-1&lt;=(FS$65-FQ$63), RANK(FR15, FR$5:FR$62)+COUNTIF(FR$5:FR15,FR15)-1, ""), "")</f>
        <v/>
      </c>
      <c r="FT15" s="135" t="str">
        <f t="shared" si="106"/>
        <v/>
      </c>
      <c r="FU15" s="123"/>
      <c r="FV15" s="123"/>
      <c r="FW15" s="124" t="str">
        <f t="shared" si="107"/>
        <v/>
      </c>
      <c r="FX15" s="125" t="str">
        <f t="shared" si="108"/>
        <v/>
      </c>
      <c r="FY15" s="125" t="str">
        <f t="shared" si="109"/>
        <v/>
      </c>
      <c r="FZ15" s="125" t="str">
        <f>IF(FU15&lt;&gt;"", IF(RANK(FY15, FY$5:FY$62)+COUNTIF(FY$5:FY15,FY15)-1&lt;=(FZ$65-FX$63), RANK(FY15, FY$5:FY$62)+COUNTIF(FY$5:FY15,FY15)-1, ""), "")</f>
        <v/>
      </c>
      <c r="GA15" s="135" t="str">
        <f t="shared" si="110"/>
        <v/>
      </c>
      <c r="GB15" s="123"/>
      <c r="GC15" s="123"/>
      <c r="GD15" s="124" t="str">
        <f t="shared" si="111"/>
        <v/>
      </c>
      <c r="GE15" s="125" t="str">
        <f t="shared" si="112"/>
        <v/>
      </c>
      <c r="GF15" s="125" t="str">
        <f t="shared" si="113"/>
        <v/>
      </c>
      <c r="GG15" s="125" t="str">
        <f>IF(GB15&lt;&gt;"", IF(RANK(GF15, GF$5:GF$62)+COUNTIF(GF$5:GF15,GF15)-1&lt;=(GG$65-GE$63), RANK(GF15, GF$5:GF$62)+COUNTIF(GF$5:GF15,GF15)-1, ""), "")</f>
        <v/>
      </c>
      <c r="GH15" s="135" t="str">
        <f t="shared" si="114"/>
        <v/>
      </c>
      <c r="GI15" s="123"/>
      <c r="GJ15" s="123"/>
      <c r="GK15" s="124" t="str">
        <f t="shared" si="115"/>
        <v/>
      </c>
      <c r="GL15" s="125" t="str">
        <f t="shared" si="116"/>
        <v/>
      </c>
      <c r="GM15" s="125" t="str">
        <f t="shared" si="117"/>
        <v/>
      </c>
      <c r="GN15" s="125" t="str">
        <f>IF(GI15&lt;&gt;"", IF(RANK(GM15, GM$5:GM$62)+COUNTIF(GM$5:GM15,GM15)-1&lt;=(GN$65-GL$63), RANK(GM15, GM$5:GM$62)+COUNTIF(GM$5:GM15,GM15)-1, ""), "")</f>
        <v/>
      </c>
      <c r="GO15" s="135" t="str">
        <f t="shared" si="118"/>
        <v/>
      </c>
      <c r="GP15" s="123"/>
      <c r="GQ15" s="123"/>
      <c r="GR15" s="124" t="str">
        <f t="shared" si="119"/>
        <v/>
      </c>
      <c r="GS15" s="125" t="str">
        <f t="shared" si="120"/>
        <v/>
      </c>
      <c r="GT15" s="125" t="str">
        <f t="shared" si="121"/>
        <v/>
      </c>
      <c r="GU15" s="125" t="str">
        <f>IF(GP15&lt;&gt;"", IF(RANK(GT15, GT$5:GT$62)+COUNTIF(GT$5:GT15,GT15)-1&lt;=(GU$65-GS$63), RANK(GT15, GT$5:GT$62)+COUNTIF(GT$5:GT15,GT15)-1, ""), "")</f>
        <v/>
      </c>
      <c r="GV15" s="135" t="str">
        <f t="shared" si="122"/>
        <v/>
      </c>
      <c r="GW15" s="123"/>
      <c r="GX15" s="123"/>
      <c r="GY15" s="124" t="str">
        <f t="shared" si="123"/>
        <v/>
      </c>
      <c r="GZ15" s="125" t="str">
        <f t="shared" si="124"/>
        <v/>
      </c>
      <c r="HA15" s="125" t="str">
        <f t="shared" si="125"/>
        <v/>
      </c>
      <c r="HB15" s="125" t="str">
        <f>IF(GW15&lt;&gt;"", IF(RANK(HA15, HA$5:HA$62)+COUNTIF(HA$5:HA15,HA15)-1&lt;=(HB$65-GZ$63), RANK(HA15, HA$5:HA$62)+COUNTIF(HA$5:HA15,HA15)-1, ""), "")</f>
        <v/>
      </c>
      <c r="HC15" s="135" t="str">
        <f t="shared" si="126"/>
        <v/>
      </c>
      <c r="HD15" s="123"/>
      <c r="HE15" s="123"/>
      <c r="HF15" s="124" t="str">
        <f t="shared" si="127"/>
        <v/>
      </c>
      <c r="HG15" s="125" t="str">
        <f t="shared" si="128"/>
        <v/>
      </c>
      <c r="HH15" s="125" t="str">
        <f t="shared" si="129"/>
        <v/>
      </c>
      <c r="HI15" s="125" t="str">
        <f>IF(HD15&lt;&gt;"", IF(RANK(HH15, HH$5:HH$62)+COUNTIF(HH$5:HH15,HH15)-1&lt;=(HI$65-HG$63), RANK(HH15, HH$5:HH$62)+COUNTIF(HH$5:HH15,HH15)-1, ""), "")</f>
        <v/>
      </c>
      <c r="HJ15" s="135" t="str">
        <f t="shared" si="130"/>
        <v/>
      </c>
      <c r="HK15" s="123"/>
      <c r="HL15" s="123"/>
      <c r="HM15" s="124" t="str">
        <f t="shared" si="131"/>
        <v/>
      </c>
      <c r="HN15" s="125" t="str">
        <f t="shared" si="132"/>
        <v/>
      </c>
      <c r="HO15" s="125" t="str">
        <f t="shared" si="133"/>
        <v/>
      </c>
      <c r="HP15" s="125" t="str">
        <f>IF(HK15&lt;&gt;"", IF(RANK(HO15, HO$5:HO$62)+COUNTIF(HO$5:HO15,HO15)-1&lt;=(HP$65-HN$63), RANK(HO15, HO$5:HO$62)+COUNTIF(HO$5:HO15,HO15)-1, ""), "")</f>
        <v/>
      </c>
      <c r="HQ15" s="135" t="str">
        <f t="shared" si="134"/>
        <v/>
      </c>
      <c r="HR15" s="123"/>
      <c r="HS15" s="123"/>
      <c r="HT15" s="124" t="str">
        <f t="shared" si="135"/>
        <v/>
      </c>
      <c r="HU15" s="125" t="str">
        <f t="shared" si="136"/>
        <v/>
      </c>
      <c r="HV15" s="125" t="str">
        <f t="shared" si="137"/>
        <v/>
      </c>
      <c r="HW15" s="125" t="str">
        <f>IF(HR15&lt;&gt;"", IF(RANK(HV15, HV$5:HV$62)+COUNTIF(HV$5:HV15,HV15)-1&lt;=(HW$65-HU$63), RANK(HV15, HV$5:HV$62)+COUNTIF(HV$5:HV15,HV15)-1, ""), "")</f>
        <v/>
      </c>
      <c r="HX15" s="135" t="str">
        <f t="shared" si="138"/>
        <v/>
      </c>
      <c r="HY15" s="123"/>
      <c r="HZ15" s="123"/>
      <c r="IA15" s="124" t="str">
        <f t="shared" si="139"/>
        <v/>
      </c>
      <c r="IB15" s="125" t="str">
        <f t="shared" si="140"/>
        <v/>
      </c>
      <c r="IC15" s="125" t="str">
        <f t="shared" si="141"/>
        <v/>
      </c>
      <c r="ID15" s="125" t="str">
        <f>IF(HY15&lt;&gt;"", IF(RANK(IC15, IC$5:IC$62)+COUNTIF(IC$5:IC15,IC15)-1&lt;=(ID$65-IB$63), RANK(IC15, IC$5:IC$62)+COUNTIF(IC$5:IC15,IC15)-1, ""), "")</f>
        <v/>
      </c>
      <c r="IE15" s="135" t="str">
        <f t="shared" si="142"/>
        <v/>
      </c>
      <c r="IF15" s="123"/>
      <c r="IG15" s="123"/>
      <c r="IH15" s="124" t="str">
        <f t="shared" si="143"/>
        <v/>
      </c>
      <c r="II15" s="125" t="str">
        <f t="shared" si="144"/>
        <v/>
      </c>
      <c r="IJ15" s="125" t="str">
        <f t="shared" si="145"/>
        <v/>
      </c>
      <c r="IK15" s="125" t="str">
        <f>IF(IF15&lt;&gt;"", IF(RANK(IJ15, IJ$5:IJ$62)+COUNTIF(IJ$5:IJ15,IJ15)-1&lt;=(IK$65-II$63), RANK(IJ15, IJ$5:IJ$62)+COUNTIF(IJ$5:IJ15,IJ15)-1, ""), "")</f>
        <v/>
      </c>
      <c r="IL15" s="135" t="str">
        <f t="shared" si="146"/>
        <v/>
      </c>
      <c r="IM15" s="123"/>
      <c r="IN15" s="123"/>
      <c r="IO15" s="124" t="str">
        <f t="shared" si="147"/>
        <v/>
      </c>
      <c r="IP15" s="125" t="str">
        <f t="shared" si="148"/>
        <v/>
      </c>
      <c r="IQ15" s="125" t="str">
        <f t="shared" si="149"/>
        <v/>
      </c>
      <c r="IR15" s="125" t="str">
        <f>IF(IM15&lt;&gt;"", IF(RANK(IQ15, IQ$5:IQ$62)+COUNTIF(IQ$5:IQ15,IQ15)-1&lt;=(IR$65-IP$63), RANK(IQ15, IQ$5:IQ$62)+COUNTIF(IQ$5:IQ15,IQ15)-1, ""), "")</f>
        <v/>
      </c>
      <c r="IS15" s="135" t="str">
        <f t="shared" si="150"/>
        <v/>
      </c>
      <c r="IT15" s="123"/>
      <c r="IU15" s="123"/>
      <c r="IV15" s="124" t="str">
        <f t="shared" si="151"/>
        <v/>
      </c>
      <c r="IW15" s="125" t="str">
        <f t="shared" si="152"/>
        <v/>
      </c>
      <c r="IX15" s="125" t="str">
        <f t="shared" si="153"/>
        <v/>
      </c>
      <c r="IY15" s="125" t="str">
        <f>IF(IT15&lt;&gt;"", IF(RANK(IX15, IX$5:IX$62)+COUNTIF(IX$5:IX15,IX15)-1&lt;=(IY$65-IW$63), RANK(IX15, IX$5:IX$62)+COUNTIF(IX$5:IX15,IX15)-1, ""), "")</f>
        <v/>
      </c>
      <c r="IZ15" s="135" t="str">
        <f t="shared" si="154"/>
        <v/>
      </c>
      <c r="JA15" s="123"/>
      <c r="JB15" s="123"/>
      <c r="JC15" s="124" t="str">
        <f t="shared" si="155"/>
        <v/>
      </c>
      <c r="JD15" s="125" t="str">
        <f t="shared" si="156"/>
        <v/>
      </c>
      <c r="JE15" s="125" t="str">
        <f t="shared" si="157"/>
        <v/>
      </c>
      <c r="JF15" s="125" t="str">
        <f>IF(JA15&lt;&gt;"", IF(RANK(JE15, JE$5:JE$62)+COUNTIF(JE$5:JE15,JE15)-1&lt;=(JF$65-JD$63), RANK(JE15, JE$5:JE$62)+COUNTIF(JE$5:JE15,JE15)-1, ""), "")</f>
        <v/>
      </c>
      <c r="JG15" s="135" t="str">
        <f t="shared" si="158"/>
        <v/>
      </c>
      <c r="JH15" s="123"/>
      <c r="JI15" s="123"/>
      <c r="JJ15" s="124" t="str">
        <f t="shared" si="159"/>
        <v/>
      </c>
      <c r="JK15" s="125" t="str">
        <f t="shared" si="160"/>
        <v/>
      </c>
      <c r="JL15" s="125" t="str">
        <f t="shared" si="161"/>
        <v/>
      </c>
      <c r="JM15" s="125" t="str">
        <f>IF(JH15&lt;&gt;"", IF(RANK(JL15, JL$5:JL$62)+COUNTIF(JL$5:JL15,JL15)-1&lt;=(JM$65-JK$63), RANK(JL15, JL$5:JL$62)+COUNTIF(JL$5:JL15,JL15)-1, ""), "")</f>
        <v/>
      </c>
      <c r="JN15" s="135" t="str">
        <f t="shared" si="162"/>
        <v/>
      </c>
      <c r="JO15" s="123"/>
      <c r="JP15" s="123"/>
      <c r="JQ15" s="124" t="str">
        <f t="shared" si="163"/>
        <v/>
      </c>
      <c r="JR15" s="125" t="str">
        <f t="shared" si="164"/>
        <v/>
      </c>
      <c r="JS15" s="125" t="str">
        <f t="shared" si="165"/>
        <v/>
      </c>
      <c r="JT15" s="125" t="str">
        <f>IF(JO15&lt;&gt;"", IF(RANK(JS15, JS$5:JS$62)+COUNTIF(JS$5:JS15,JS15)-1&lt;=(JT$65-JR$63), RANK(JS15, JS$5:JS$62)+COUNTIF(JS$5:JS15,JS15)-1, ""), "")</f>
        <v/>
      </c>
      <c r="JU15" s="135" t="str">
        <f t="shared" si="166"/>
        <v/>
      </c>
      <c r="JV15" s="123"/>
      <c r="JW15" s="123"/>
      <c r="JX15" s="124" t="str">
        <f t="shared" si="167"/>
        <v/>
      </c>
      <c r="JY15" s="125" t="str">
        <f t="shared" si="168"/>
        <v/>
      </c>
      <c r="JZ15" s="125" t="str">
        <f t="shared" si="169"/>
        <v/>
      </c>
      <c r="KA15" s="125" t="str">
        <f>IF(JV15&lt;&gt;"", IF(RANK(JZ15, JZ$5:JZ$62)+COUNTIF(JZ$5:JZ15,JZ15)-1&lt;=(KA$65-JY$63), RANK(JZ15, JZ$5:JZ$62)+COUNTIF(JZ$5:JZ15,JZ15)-1, ""), "")</f>
        <v/>
      </c>
      <c r="KB15" s="135" t="str">
        <f t="shared" si="170"/>
        <v/>
      </c>
      <c r="KC15" s="132" t="str">
        <f t="shared" si="171"/>
        <v/>
      </c>
      <c r="KD15" s="36">
        <f t="shared" si="172"/>
        <v>3596</v>
      </c>
      <c r="KE15" s="36">
        <v>16308</v>
      </c>
      <c r="KF15" s="36">
        <f t="shared" si="173"/>
        <v>19904</v>
      </c>
      <c r="KG15" s="37"/>
      <c r="KH15" s="67" t="str">
        <f t="shared" si="2"/>
        <v/>
      </c>
      <c r="KI15" s="69" t="str">
        <f t="shared" si="3"/>
        <v/>
      </c>
      <c r="KJ15" s="69" t="str">
        <f t="shared" si="174"/>
        <v/>
      </c>
      <c r="KK15" s="69"/>
      <c r="KL15" s="66" t="str">
        <f t="shared" si="175"/>
        <v/>
      </c>
      <c r="KM15" s="69" t="str">
        <f t="shared" si="176"/>
        <v/>
      </c>
      <c r="KN15" s="67" t="str">
        <f t="shared" si="177"/>
        <v/>
      </c>
      <c r="KO15" s="67" t="str">
        <f>IF(KN15&lt;&gt;"", IF(RANK(KN15, $KN$5:$KN$62)+COUNTIF(KN$5:KN15,KN15)-1&lt;=(400-$KJ$63-$KM$63), RANK(KN15, $KN$5:$KN$62)+COUNTIF(KN$5:KN15,KN15)-1, ""), "")</f>
        <v/>
      </c>
      <c r="KP15" s="76" t="str">
        <f t="shared" si="178"/>
        <v/>
      </c>
      <c r="KQ15" s="86" t="str">
        <f t="shared" si="4"/>
        <v/>
      </c>
      <c r="KS15" s="126">
        <f t="shared" si="5"/>
        <v>6.2356913377901318E-4</v>
      </c>
      <c r="KT15" s="45">
        <f t="shared" si="6"/>
        <v>0</v>
      </c>
      <c r="KU15" s="53">
        <f t="shared" si="179"/>
        <v>-6.2356913377901318E-4</v>
      </c>
      <c r="KW15" s="80" t="str">
        <f t="shared" si="7"/>
        <v/>
      </c>
      <c r="KX15" s="45" t="str">
        <f t="shared" si="180"/>
        <v/>
      </c>
      <c r="KY15" s="45" t="str">
        <f t="shared" si="8"/>
        <v/>
      </c>
      <c r="KZ15" s="127" t="str">
        <f t="shared" si="181"/>
        <v/>
      </c>
    </row>
    <row r="16" spans="1:312" ht="15" customHeight="1" x14ac:dyDescent="0.2">
      <c r="A16" s="128" t="s">
        <v>182</v>
      </c>
      <c r="B16" s="123"/>
      <c r="C16" s="123"/>
      <c r="D16" s="124" t="str">
        <f t="shared" si="0"/>
        <v/>
      </c>
      <c r="E16" s="125" t="str">
        <f t="shared" si="9"/>
        <v/>
      </c>
      <c r="F16" s="125" t="str">
        <f t="shared" si="1"/>
        <v/>
      </c>
      <c r="G16" s="125" t="str">
        <f>IF(B16&lt;&gt;"", IF(RANK(F16, F$5:F$62)+COUNTIF(F$5:F16,F16)-1&lt;=(G$65-E$63), RANK(F16, F$5:F$62)+COUNTIF(F$5:F16,F16)-1, ""), "")</f>
        <v/>
      </c>
      <c r="H16" s="135" t="str">
        <f t="shared" si="10"/>
        <v/>
      </c>
      <c r="I16" s="123"/>
      <c r="J16" s="123"/>
      <c r="K16" s="124" t="str">
        <f t="shared" si="11"/>
        <v/>
      </c>
      <c r="L16" s="125" t="str">
        <f t="shared" si="12"/>
        <v/>
      </c>
      <c r="M16" s="125" t="str">
        <f t="shared" si="13"/>
        <v/>
      </c>
      <c r="N16" s="125" t="str">
        <f>IF(I16&lt;&gt;"", IF(RANK(M16, M$5:M$62)+COUNTIF(M$5:M16,M16)-1&lt;=(N$65-L$63), RANK(M16, M$5:M$62)+COUNTIF(M$5:M16,M16)-1, ""), "")</f>
        <v/>
      </c>
      <c r="O16" s="135" t="str">
        <f t="shared" si="14"/>
        <v/>
      </c>
      <c r="P16" s="123"/>
      <c r="Q16" s="123"/>
      <c r="R16" s="124" t="str">
        <f t="shared" si="15"/>
        <v/>
      </c>
      <c r="S16" s="125" t="str">
        <f t="shared" si="16"/>
        <v/>
      </c>
      <c r="T16" s="125" t="str">
        <f t="shared" si="17"/>
        <v/>
      </c>
      <c r="U16" s="125" t="str">
        <f>IF(P16&lt;&gt;"", IF(RANK(T16, T$5:T$62)+COUNTIF(T$5:T16,T16)-1&lt;=(U$65-S$63), RANK(T16, T$5:T$62)+COUNTIF(T$5:T16,T16)-1, ""), "")</f>
        <v/>
      </c>
      <c r="V16" s="135" t="str">
        <f t="shared" si="18"/>
        <v/>
      </c>
      <c r="W16" s="123"/>
      <c r="X16" s="123"/>
      <c r="Y16" s="124" t="str">
        <f t="shared" si="19"/>
        <v/>
      </c>
      <c r="Z16" s="125" t="str">
        <f t="shared" si="20"/>
        <v/>
      </c>
      <c r="AA16" s="125" t="str">
        <f t="shared" si="21"/>
        <v/>
      </c>
      <c r="AB16" s="125" t="str">
        <f>IF(W16&lt;&gt;"", IF(RANK(AA16, AA$5:AA$62)+COUNTIF(AA$5:AA16,AA16)-1&lt;=(AB$65-Z$63), RANK(AA16, AA$5:AA$62)+COUNTIF(AA$5:AA16,AA16)-1, ""), "")</f>
        <v/>
      </c>
      <c r="AC16" s="135" t="str">
        <f t="shared" si="22"/>
        <v/>
      </c>
      <c r="AD16" s="123"/>
      <c r="AE16" s="123"/>
      <c r="AF16" s="124" t="str">
        <f t="shared" si="23"/>
        <v/>
      </c>
      <c r="AG16" s="125" t="str">
        <f t="shared" si="24"/>
        <v/>
      </c>
      <c r="AH16" s="125" t="str">
        <f t="shared" si="25"/>
        <v/>
      </c>
      <c r="AI16" s="125" t="str">
        <f>IF(AD16&lt;&gt;"", IF(RANK(AH16, AH$5:AH$62)+COUNTIF(AH$5:AH16,AH16)-1&lt;=(AI$65-AG$63), RANK(AH16, AH$5:AH$62)+COUNTIF(AH$5:AH16,AH16)-1, ""), "")</f>
        <v/>
      </c>
      <c r="AJ16" s="135" t="str">
        <f t="shared" si="26"/>
        <v/>
      </c>
      <c r="AK16" s="123"/>
      <c r="AL16" s="123"/>
      <c r="AM16" s="124" t="str">
        <f t="shared" si="27"/>
        <v/>
      </c>
      <c r="AN16" s="125" t="str">
        <f t="shared" si="28"/>
        <v/>
      </c>
      <c r="AO16" s="125" t="str">
        <f t="shared" si="29"/>
        <v/>
      </c>
      <c r="AP16" s="125" t="str">
        <f>IF(AK16&lt;&gt;"", IF(RANK(AO16, AO$5:AO$62)+COUNTIF(AO$5:AO16,AO16)-1&lt;=(AP$65-AN$63), RANK(AO16, AO$5:AO$62)+COUNTIF(AO$5:AO16,AO16)-1, ""), "")</f>
        <v/>
      </c>
      <c r="AQ16" s="135" t="str">
        <f t="shared" si="30"/>
        <v/>
      </c>
      <c r="AR16" s="123"/>
      <c r="AS16" s="123"/>
      <c r="AT16" s="124" t="str">
        <f t="shared" si="31"/>
        <v/>
      </c>
      <c r="AU16" s="125" t="str">
        <f t="shared" si="32"/>
        <v/>
      </c>
      <c r="AV16" s="125" t="str">
        <f t="shared" si="33"/>
        <v/>
      </c>
      <c r="AW16" s="125" t="str">
        <f>IF(AR16&lt;&gt;"", IF(RANK(AV16, AV$5:AV$62)+COUNTIF(AV$5:AV16,AV16)-1&lt;=(AW$65-AU$63), RANK(AV16, AV$5:AV$62)+COUNTIF(AV$5:AV16,AV16)-1, ""), "")</f>
        <v/>
      </c>
      <c r="AX16" s="135" t="str">
        <f t="shared" si="34"/>
        <v/>
      </c>
      <c r="AY16" s="123">
        <v>711</v>
      </c>
      <c r="AZ16" s="123"/>
      <c r="BA16" s="124">
        <f t="shared" si="35"/>
        <v>1.4394169450349225E-2</v>
      </c>
      <c r="BB16" s="125">
        <f t="shared" si="36"/>
        <v>0</v>
      </c>
      <c r="BC16" s="125">
        <f t="shared" si="37"/>
        <v>711</v>
      </c>
      <c r="BD16" s="125" t="str">
        <f>IF(AY16&lt;&gt;"", IF(RANK(BC16, BC$5:BC$62)+COUNTIF(BC$5:BC16,BC16)-1&lt;=(BD$65-BB$63), RANK(BC16, BC$5:BC$62)+COUNTIF(BC$5:BC16,BC16)-1, ""), "")</f>
        <v/>
      </c>
      <c r="BE16" s="135">
        <f t="shared" si="38"/>
        <v>0</v>
      </c>
      <c r="BF16" s="123">
        <v>607</v>
      </c>
      <c r="BG16" s="123"/>
      <c r="BH16" s="124">
        <f t="shared" si="39"/>
        <v>1.1912471788833284E-2</v>
      </c>
      <c r="BI16" s="125">
        <f t="shared" si="40"/>
        <v>0</v>
      </c>
      <c r="BJ16" s="125">
        <f t="shared" si="41"/>
        <v>607</v>
      </c>
      <c r="BK16" s="125" t="str">
        <f>IF(BF16&lt;&gt;"", IF(RANK(BJ16, BJ$5:BJ$62)+COUNTIF(BJ$5:BJ16,BJ16)-1&lt;=(BK$65-BI$63), RANK(BJ16, BJ$5:BJ$62)+COUNTIF(BJ$5:BJ16,BJ16)-1, ""), "")</f>
        <v/>
      </c>
      <c r="BL16" s="135">
        <f t="shared" si="42"/>
        <v>0</v>
      </c>
      <c r="BM16" s="123">
        <v>425</v>
      </c>
      <c r="BN16" s="123"/>
      <c r="BO16" s="124">
        <f t="shared" si="43"/>
        <v>8.6289160051164389E-3</v>
      </c>
      <c r="BP16" s="125">
        <f t="shared" si="44"/>
        <v>0</v>
      </c>
      <c r="BQ16" s="125">
        <f t="shared" si="45"/>
        <v>425</v>
      </c>
      <c r="BR16" s="125" t="str">
        <f>IF(BM16&lt;&gt;"", IF(RANK(BQ16, BQ$5:BQ$62)+COUNTIF(BQ$5:BQ16,BQ16)-1&lt;=(BR$65-BP$63), RANK(BQ16, BQ$5:BQ$62)+COUNTIF(BQ$5:BQ16,BQ16)-1, ""), "")</f>
        <v/>
      </c>
      <c r="BS16" s="135">
        <f t="shared" si="46"/>
        <v>0</v>
      </c>
      <c r="BT16" s="123">
        <v>556</v>
      </c>
      <c r="BU16" s="123"/>
      <c r="BV16" s="124">
        <f t="shared" si="47"/>
        <v>1.1136928130758754E-2</v>
      </c>
      <c r="BW16" s="125">
        <f t="shared" si="48"/>
        <v>0</v>
      </c>
      <c r="BX16" s="125">
        <f t="shared" si="49"/>
        <v>556</v>
      </c>
      <c r="BY16" s="125" t="str">
        <f>IF(BT16&lt;&gt;"", IF(RANK(BX16, BX$5:BX$62)+COUNTIF(BX$5:BX16,BX16)-1&lt;=(BY$65-BW$63), RANK(BX16, BX$5:BX$62)+COUNTIF(BX$5:BX16,BX16)-1, ""), "")</f>
        <v/>
      </c>
      <c r="BZ16" s="135">
        <f t="shared" si="50"/>
        <v>0</v>
      </c>
      <c r="CA16" s="123">
        <v>439</v>
      </c>
      <c r="CB16" s="123"/>
      <c r="CC16" s="124">
        <f t="shared" si="51"/>
        <v>8.7356230349822893E-3</v>
      </c>
      <c r="CD16" s="125">
        <f t="shared" si="52"/>
        <v>0</v>
      </c>
      <c r="CE16" s="125">
        <f t="shared" si="53"/>
        <v>439</v>
      </c>
      <c r="CF16" s="125" t="str">
        <f>IF(CA16&lt;&gt;"", IF(RANK(CE16, CE$5:CE$62)+COUNTIF(CE$5:CE16,CE16)-1&lt;=(CF$65-CD$63), RANK(CE16, CE$5:CE$62)+COUNTIF(CE$5:CE16,CE16)-1, ""), "")</f>
        <v/>
      </c>
      <c r="CG16" s="135">
        <f t="shared" si="54"/>
        <v>0</v>
      </c>
      <c r="CH16" s="123">
        <v>277</v>
      </c>
      <c r="CI16" s="123"/>
      <c r="CJ16" s="124">
        <f t="shared" si="55"/>
        <v>5.3460454703362029E-3</v>
      </c>
      <c r="CK16" s="125">
        <f t="shared" si="56"/>
        <v>0</v>
      </c>
      <c r="CL16" s="125">
        <f t="shared" si="57"/>
        <v>277</v>
      </c>
      <c r="CM16" s="125" t="str">
        <f>IF(CH16&lt;&gt;"", IF(RANK(CL16, CL$5:CL$62)+COUNTIF(CL$5:CL16,CL16)-1&lt;=(CM$65-CK$63), RANK(CL16, CL$5:CL$62)+COUNTIF(CL$5:CL16,CL16)-1, ""), "")</f>
        <v/>
      </c>
      <c r="CN16" s="135">
        <f t="shared" si="58"/>
        <v>0</v>
      </c>
      <c r="CO16" s="123">
        <v>265</v>
      </c>
      <c r="CP16" s="123"/>
      <c r="CQ16" s="124">
        <f t="shared" si="59"/>
        <v>5.2299190842707713E-3</v>
      </c>
      <c r="CR16" s="125">
        <f t="shared" si="60"/>
        <v>0</v>
      </c>
      <c r="CS16" s="125">
        <f t="shared" si="61"/>
        <v>265</v>
      </c>
      <c r="CT16" s="125" t="str">
        <f>IF(CO16&lt;&gt;"", IF(RANK(CS16, CS$5:CS$62)+COUNTIF(CS$5:CS16,CS16)-1&lt;=(CT$65-CR$63), RANK(CS16, CS$5:CS$62)+COUNTIF(CS$5:CS16,CS16)-1, ""), "")</f>
        <v/>
      </c>
      <c r="CU16" s="135">
        <f t="shared" si="62"/>
        <v>0</v>
      </c>
      <c r="CV16" s="123">
        <v>568</v>
      </c>
      <c r="CW16" s="123"/>
      <c r="CX16" s="124">
        <f t="shared" si="63"/>
        <v>1.2147134302822925E-2</v>
      </c>
      <c r="CY16" s="125">
        <f t="shared" si="64"/>
        <v>0</v>
      </c>
      <c r="CZ16" s="125">
        <f t="shared" si="65"/>
        <v>568</v>
      </c>
      <c r="DA16" s="125" t="str">
        <f>IF(CV16&lt;&gt;"", IF(RANK(CZ16, CZ$5:CZ$62)+COUNTIF(CZ$5:CZ16,CZ16)-1&lt;=(DA$65-CY$63), RANK(CZ16, CZ$5:CZ$62)+COUNTIF(CZ$5:CZ16,CZ16)-1, ""), "")</f>
        <v/>
      </c>
      <c r="DB16" s="135">
        <f t="shared" si="66"/>
        <v>0</v>
      </c>
      <c r="DC16" s="123"/>
      <c r="DD16" s="123"/>
      <c r="DE16" s="124" t="str">
        <f t="shared" si="67"/>
        <v/>
      </c>
      <c r="DF16" s="125" t="str">
        <f t="shared" si="68"/>
        <v/>
      </c>
      <c r="DG16" s="125" t="str">
        <f t="shared" si="69"/>
        <v/>
      </c>
      <c r="DH16" s="125" t="str">
        <f>IF(DC16&lt;&gt;"", IF(RANK(DG16, DG$5:DG$62)+COUNTIF(DG$5:DG16,DG16)-1&lt;=(DH$65-DF$63), RANK(DG16, DG$5:DG$62)+COUNTIF(DG$5:DG16,DG16)-1, ""), "")</f>
        <v/>
      </c>
      <c r="DI16" s="135" t="str">
        <f t="shared" si="70"/>
        <v/>
      </c>
      <c r="DJ16" s="123"/>
      <c r="DK16" s="123"/>
      <c r="DL16" s="124" t="str">
        <f t="shared" si="71"/>
        <v/>
      </c>
      <c r="DM16" s="125" t="str">
        <f t="shared" si="72"/>
        <v/>
      </c>
      <c r="DN16" s="125" t="str">
        <f t="shared" si="73"/>
        <v/>
      </c>
      <c r="DO16" s="125" t="str">
        <f>IF(DJ16&lt;&gt;"", IF(RANK(DN16, DN$5:DN$62)+COUNTIF(DN$5:DN16,DN16)-1&lt;=(DO$65-DM$63), RANK(DN16, DN$5:DN$62)+COUNTIF(DN$5:DN16,DN16)-1, ""), "")</f>
        <v/>
      </c>
      <c r="DP16" s="135" t="str">
        <f t="shared" si="74"/>
        <v/>
      </c>
      <c r="DQ16" s="123"/>
      <c r="DR16" s="123"/>
      <c r="DS16" s="124" t="str">
        <f t="shared" si="75"/>
        <v/>
      </c>
      <c r="DT16" s="125" t="str">
        <f t="shared" si="76"/>
        <v/>
      </c>
      <c r="DU16" s="125" t="str">
        <f t="shared" si="77"/>
        <v/>
      </c>
      <c r="DV16" s="125" t="str">
        <f>IF(DQ16&lt;&gt;"", IF(RANK(DU16, DU$5:DU$62)+COUNTIF(DU$5:DU16,DU16)-1&lt;=(DV$65-DT$63), RANK(DU16, DU$5:DU$62)+COUNTIF(DU$5:DU16,DU16)-1, ""), "")</f>
        <v/>
      </c>
      <c r="DW16" s="135" t="str">
        <f t="shared" si="78"/>
        <v/>
      </c>
      <c r="DX16" s="123"/>
      <c r="DY16" s="123"/>
      <c r="DZ16" s="124" t="str">
        <f t="shared" si="79"/>
        <v/>
      </c>
      <c r="EA16" s="125" t="str">
        <f t="shared" si="80"/>
        <v/>
      </c>
      <c r="EB16" s="125" t="str">
        <f t="shared" si="81"/>
        <v/>
      </c>
      <c r="EC16" s="125" t="str">
        <f>IF(DX16&lt;&gt;"", IF(RANK(EB16, EB$5:EB$62)+COUNTIF(EB$5:EB16,EB16)-1&lt;=(EC$65-EA$63), RANK(EB16, EB$5:EB$62)+COUNTIF(EB$5:EB16,EB16)-1, ""), "")</f>
        <v/>
      </c>
      <c r="ED16" s="135" t="str">
        <f t="shared" si="82"/>
        <v/>
      </c>
      <c r="EE16" s="123"/>
      <c r="EF16" s="123"/>
      <c r="EG16" s="124" t="str">
        <f t="shared" si="83"/>
        <v/>
      </c>
      <c r="EH16" s="125" t="str">
        <f t="shared" si="84"/>
        <v/>
      </c>
      <c r="EI16" s="125" t="str">
        <f t="shared" si="85"/>
        <v/>
      </c>
      <c r="EJ16" s="125" t="str">
        <f>IF(EE16&lt;&gt;"", IF(RANK(EI16, EI$5:EI$62)+COUNTIF(EI$5:EI16,EI16)-1&lt;=(EJ$65-EH$63), RANK(EI16, EI$5:EI$62)+COUNTIF(EI$5:EI16,EI16)-1, ""), "")</f>
        <v/>
      </c>
      <c r="EK16" s="135" t="str">
        <f t="shared" si="86"/>
        <v/>
      </c>
      <c r="EL16" s="123"/>
      <c r="EM16" s="123"/>
      <c r="EN16" s="124" t="str">
        <f t="shared" si="87"/>
        <v/>
      </c>
      <c r="EO16" s="125" t="str">
        <f t="shared" si="88"/>
        <v/>
      </c>
      <c r="EP16" s="125" t="str">
        <f t="shared" si="89"/>
        <v/>
      </c>
      <c r="EQ16" s="125" t="str">
        <f>IF(EL16&lt;&gt;"", IF(RANK(EP16, EP$5:EP$62)+COUNTIF(EP$5:EP16,EP16)-1&lt;=(EQ$65-EO$63), RANK(EP16, EP$5:EP$62)+COUNTIF(EP$5:EP16,EP16)-1, ""), "")</f>
        <v/>
      </c>
      <c r="ER16" s="135" t="str">
        <f t="shared" si="90"/>
        <v/>
      </c>
      <c r="ES16" s="123"/>
      <c r="ET16" s="123"/>
      <c r="EU16" s="124" t="str">
        <f t="shared" si="91"/>
        <v/>
      </c>
      <c r="EV16" s="125" t="str">
        <f t="shared" si="92"/>
        <v/>
      </c>
      <c r="EW16" s="125" t="str">
        <f t="shared" si="93"/>
        <v/>
      </c>
      <c r="EX16" s="125" t="str">
        <f>IF(ES16&lt;&gt;"", IF(RANK(EW16, EW$5:EW$62)+COUNTIF(EW$5:EW16,EW16)-1&lt;=(EX$65-EV$63), RANK(EW16, EW$5:EW$62)+COUNTIF(EW$5:EW16,EW16)-1, ""), "")</f>
        <v/>
      </c>
      <c r="EY16" s="135" t="str">
        <f t="shared" si="94"/>
        <v/>
      </c>
      <c r="EZ16" s="123"/>
      <c r="FA16" s="123"/>
      <c r="FB16" s="124" t="str">
        <f t="shared" si="95"/>
        <v/>
      </c>
      <c r="FC16" s="125" t="str">
        <f t="shared" si="96"/>
        <v/>
      </c>
      <c r="FD16" s="125" t="str">
        <f t="shared" si="97"/>
        <v/>
      </c>
      <c r="FE16" s="125" t="str">
        <f>IF(EZ16&lt;&gt;"", IF(RANK(FD16, FD$5:FD$62)+COUNTIF(FD$5:FD16,FD16)-1&lt;=(FE$65-FC$63), RANK(FD16, FD$5:FD$62)+COUNTIF(FD$5:FD16,FD16)-1, ""), "")</f>
        <v/>
      </c>
      <c r="FF16" s="135" t="str">
        <f t="shared" si="98"/>
        <v/>
      </c>
      <c r="FG16" s="123"/>
      <c r="FH16" s="123"/>
      <c r="FI16" s="124" t="str">
        <f t="shared" si="99"/>
        <v/>
      </c>
      <c r="FJ16" s="125" t="str">
        <f t="shared" si="100"/>
        <v/>
      </c>
      <c r="FK16" s="125" t="str">
        <f t="shared" si="101"/>
        <v/>
      </c>
      <c r="FL16" s="125" t="str">
        <f>IF(FG16&lt;&gt;"", IF(RANK(FK16, FK$5:FK$62)+COUNTIF(FK$5:FK16,FK16)-1&lt;=(FL$65-FJ$63), RANK(FK16, FK$5:FK$62)+COUNTIF(FK$5:FK16,FK16)-1, ""), "")</f>
        <v/>
      </c>
      <c r="FM16" s="135" t="str">
        <f t="shared" si="102"/>
        <v/>
      </c>
      <c r="FN16" s="123"/>
      <c r="FO16" s="123"/>
      <c r="FP16" s="124" t="str">
        <f t="shared" si="103"/>
        <v/>
      </c>
      <c r="FQ16" s="125" t="str">
        <f t="shared" si="104"/>
        <v/>
      </c>
      <c r="FR16" s="125" t="str">
        <f t="shared" si="105"/>
        <v/>
      </c>
      <c r="FS16" s="125" t="str">
        <f>IF(FN16&lt;&gt;"", IF(RANK(FR16, FR$5:FR$62)+COUNTIF(FR$5:FR16,FR16)-1&lt;=(FS$65-FQ$63), RANK(FR16, FR$5:FR$62)+COUNTIF(FR$5:FR16,FR16)-1, ""), "")</f>
        <v/>
      </c>
      <c r="FT16" s="135" t="str">
        <f t="shared" si="106"/>
        <v/>
      </c>
      <c r="FU16" s="123"/>
      <c r="FV16" s="123"/>
      <c r="FW16" s="124" t="str">
        <f t="shared" si="107"/>
        <v/>
      </c>
      <c r="FX16" s="125" t="str">
        <f t="shared" si="108"/>
        <v/>
      </c>
      <c r="FY16" s="125" t="str">
        <f t="shared" si="109"/>
        <v/>
      </c>
      <c r="FZ16" s="125" t="str">
        <f>IF(FU16&lt;&gt;"", IF(RANK(FY16, FY$5:FY$62)+COUNTIF(FY$5:FY16,FY16)-1&lt;=(FZ$65-FX$63), RANK(FY16, FY$5:FY$62)+COUNTIF(FY$5:FY16,FY16)-1, ""), "")</f>
        <v/>
      </c>
      <c r="GA16" s="135" t="str">
        <f t="shared" si="110"/>
        <v/>
      </c>
      <c r="GB16" s="123"/>
      <c r="GC16" s="123"/>
      <c r="GD16" s="124" t="str">
        <f t="shared" si="111"/>
        <v/>
      </c>
      <c r="GE16" s="125" t="str">
        <f t="shared" si="112"/>
        <v/>
      </c>
      <c r="GF16" s="125" t="str">
        <f t="shared" si="113"/>
        <v/>
      </c>
      <c r="GG16" s="125" t="str">
        <f>IF(GB16&lt;&gt;"", IF(RANK(GF16, GF$5:GF$62)+COUNTIF(GF$5:GF16,GF16)-1&lt;=(GG$65-GE$63), RANK(GF16, GF$5:GF$62)+COUNTIF(GF$5:GF16,GF16)-1, ""), "")</f>
        <v/>
      </c>
      <c r="GH16" s="135" t="str">
        <f t="shared" si="114"/>
        <v/>
      </c>
      <c r="GI16" s="123"/>
      <c r="GJ16" s="123"/>
      <c r="GK16" s="124" t="str">
        <f t="shared" si="115"/>
        <v/>
      </c>
      <c r="GL16" s="125" t="str">
        <f t="shared" si="116"/>
        <v/>
      </c>
      <c r="GM16" s="125" t="str">
        <f t="shared" si="117"/>
        <v/>
      </c>
      <c r="GN16" s="125" t="str">
        <f>IF(GI16&lt;&gt;"", IF(RANK(GM16, GM$5:GM$62)+COUNTIF(GM$5:GM16,GM16)-1&lt;=(GN$65-GL$63), RANK(GM16, GM$5:GM$62)+COUNTIF(GM$5:GM16,GM16)-1, ""), "")</f>
        <v/>
      </c>
      <c r="GO16" s="135" t="str">
        <f t="shared" si="118"/>
        <v/>
      </c>
      <c r="GP16" s="123"/>
      <c r="GQ16" s="123"/>
      <c r="GR16" s="124" t="str">
        <f t="shared" si="119"/>
        <v/>
      </c>
      <c r="GS16" s="125" t="str">
        <f t="shared" si="120"/>
        <v/>
      </c>
      <c r="GT16" s="125" t="str">
        <f t="shared" si="121"/>
        <v/>
      </c>
      <c r="GU16" s="125" t="str">
        <f>IF(GP16&lt;&gt;"", IF(RANK(GT16, GT$5:GT$62)+COUNTIF(GT$5:GT16,GT16)-1&lt;=(GU$65-GS$63), RANK(GT16, GT$5:GT$62)+COUNTIF(GT$5:GT16,GT16)-1, ""), "")</f>
        <v/>
      </c>
      <c r="GV16" s="135" t="str">
        <f t="shared" si="122"/>
        <v/>
      </c>
      <c r="GW16" s="123"/>
      <c r="GX16" s="123"/>
      <c r="GY16" s="124" t="str">
        <f t="shared" si="123"/>
        <v/>
      </c>
      <c r="GZ16" s="125" t="str">
        <f t="shared" si="124"/>
        <v/>
      </c>
      <c r="HA16" s="125" t="str">
        <f t="shared" si="125"/>
        <v/>
      </c>
      <c r="HB16" s="125" t="str">
        <f>IF(GW16&lt;&gt;"", IF(RANK(HA16, HA$5:HA$62)+COUNTIF(HA$5:HA16,HA16)-1&lt;=(HB$65-GZ$63), RANK(HA16, HA$5:HA$62)+COUNTIF(HA$5:HA16,HA16)-1, ""), "")</f>
        <v/>
      </c>
      <c r="HC16" s="135" t="str">
        <f t="shared" si="126"/>
        <v/>
      </c>
      <c r="HD16" s="123"/>
      <c r="HE16" s="123"/>
      <c r="HF16" s="124" t="str">
        <f t="shared" si="127"/>
        <v/>
      </c>
      <c r="HG16" s="125" t="str">
        <f t="shared" si="128"/>
        <v/>
      </c>
      <c r="HH16" s="125" t="str">
        <f t="shared" si="129"/>
        <v/>
      </c>
      <c r="HI16" s="125" t="str">
        <f>IF(HD16&lt;&gt;"", IF(RANK(HH16, HH$5:HH$62)+COUNTIF(HH$5:HH16,HH16)-1&lt;=(HI$65-HG$63), RANK(HH16, HH$5:HH$62)+COUNTIF(HH$5:HH16,HH16)-1, ""), "")</f>
        <v/>
      </c>
      <c r="HJ16" s="135" t="str">
        <f t="shared" si="130"/>
        <v/>
      </c>
      <c r="HK16" s="123"/>
      <c r="HL16" s="123"/>
      <c r="HM16" s="124" t="str">
        <f t="shared" si="131"/>
        <v/>
      </c>
      <c r="HN16" s="125" t="str">
        <f t="shared" si="132"/>
        <v/>
      </c>
      <c r="HO16" s="125" t="str">
        <f t="shared" si="133"/>
        <v/>
      </c>
      <c r="HP16" s="125" t="str">
        <f>IF(HK16&lt;&gt;"", IF(RANK(HO16, HO$5:HO$62)+COUNTIF(HO$5:HO16,HO16)-1&lt;=(HP$65-HN$63), RANK(HO16, HO$5:HO$62)+COUNTIF(HO$5:HO16,HO16)-1, ""), "")</f>
        <v/>
      </c>
      <c r="HQ16" s="135" t="str">
        <f t="shared" si="134"/>
        <v/>
      </c>
      <c r="HR16" s="123"/>
      <c r="HS16" s="123"/>
      <c r="HT16" s="124" t="str">
        <f t="shared" si="135"/>
        <v/>
      </c>
      <c r="HU16" s="125" t="str">
        <f t="shared" si="136"/>
        <v/>
      </c>
      <c r="HV16" s="125" t="str">
        <f t="shared" si="137"/>
        <v/>
      </c>
      <c r="HW16" s="125" t="str">
        <f>IF(HR16&lt;&gt;"", IF(RANK(HV16, HV$5:HV$62)+COUNTIF(HV$5:HV16,HV16)-1&lt;=(HW$65-HU$63), RANK(HV16, HV$5:HV$62)+COUNTIF(HV$5:HV16,HV16)-1, ""), "")</f>
        <v/>
      </c>
      <c r="HX16" s="135" t="str">
        <f t="shared" si="138"/>
        <v/>
      </c>
      <c r="HY16" s="123"/>
      <c r="HZ16" s="123"/>
      <c r="IA16" s="124" t="str">
        <f t="shared" si="139"/>
        <v/>
      </c>
      <c r="IB16" s="125" t="str">
        <f t="shared" si="140"/>
        <v/>
      </c>
      <c r="IC16" s="125" t="str">
        <f t="shared" si="141"/>
        <v/>
      </c>
      <c r="ID16" s="125" t="str">
        <f>IF(HY16&lt;&gt;"", IF(RANK(IC16, IC$5:IC$62)+COUNTIF(IC$5:IC16,IC16)-1&lt;=(ID$65-IB$63), RANK(IC16, IC$5:IC$62)+COUNTIF(IC$5:IC16,IC16)-1, ""), "")</f>
        <v/>
      </c>
      <c r="IE16" s="135" t="str">
        <f t="shared" si="142"/>
        <v/>
      </c>
      <c r="IF16" s="123"/>
      <c r="IG16" s="123"/>
      <c r="IH16" s="124" t="str">
        <f t="shared" si="143"/>
        <v/>
      </c>
      <c r="II16" s="125" t="str">
        <f t="shared" si="144"/>
        <v/>
      </c>
      <c r="IJ16" s="125" t="str">
        <f t="shared" si="145"/>
        <v/>
      </c>
      <c r="IK16" s="125" t="str">
        <f>IF(IF16&lt;&gt;"", IF(RANK(IJ16, IJ$5:IJ$62)+COUNTIF(IJ$5:IJ16,IJ16)-1&lt;=(IK$65-II$63), RANK(IJ16, IJ$5:IJ$62)+COUNTIF(IJ$5:IJ16,IJ16)-1, ""), "")</f>
        <v/>
      </c>
      <c r="IL16" s="135" t="str">
        <f t="shared" si="146"/>
        <v/>
      </c>
      <c r="IM16" s="123"/>
      <c r="IN16" s="123"/>
      <c r="IO16" s="124" t="str">
        <f t="shared" si="147"/>
        <v/>
      </c>
      <c r="IP16" s="125" t="str">
        <f t="shared" si="148"/>
        <v/>
      </c>
      <c r="IQ16" s="125" t="str">
        <f t="shared" si="149"/>
        <v/>
      </c>
      <c r="IR16" s="125" t="str">
        <f>IF(IM16&lt;&gt;"", IF(RANK(IQ16, IQ$5:IQ$62)+COUNTIF(IQ$5:IQ16,IQ16)-1&lt;=(IR$65-IP$63), RANK(IQ16, IQ$5:IQ$62)+COUNTIF(IQ$5:IQ16,IQ16)-1, ""), "")</f>
        <v/>
      </c>
      <c r="IS16" s="135" t="str">
        <f t="shared" si="150"/>
        <v/>
      </c>
      <c r="IT16" s="123"/>
      <c r="IU16" s="123"/>
      <c r="IV16" s="124" t="str">
        <f t="shared" si="151"/>
        <v/>
      </c>
      <c r="IW16" s="125" t="str">
        <f t="shared" si="152"/>
        <v/>
      </c>
      <c r="IX16" s="125" t="str">
        <f t="shared" si="153"/>
        <v/>
      </c>
      <c r="IY16" s="125" t="str">
        <f>IF(IT16&lt;&gt;"", IF(RANK(IX16, IX$5:IX$62)+COUNTIF(IX$5:IX16,IX16)-1&lt;=(IY$65-IW$63), RANK(IX16, IX$5:IX$62)+COUNTIF(IX$5:IX16,IX16)-1, ""), "")</f>
        <v/>
      </c>
      <c r="IZ16" s="135" t="str">
        <f t="shared" si="154"/>
        <v/>
      </c>
      <c r="JA16" s="123"/>
      <c r="JB16" s="123"/>
      <c r="JC16" s="124" t="str">
        <f t="shared" si="155"/>
        <v/>
      </c>
      <c r="JD16" s="125" t="str">
        <f t="shared" si="156"/>
        <v/>
      </c>
      <c r="JE16" s="125" t="str">
        <f t="shared" si="157"/>
        <v/>
      </c>
      <c r="JF16" s="125" t="str">
        <f>IF(JA16&lt;&gt;"", IF(RANK(JE16, JE$5:JE$62)+COUNTIF(JE$5:JE16,JE16)-1&lt;=(JF$65-JD$63), RANK(JE16, JE$5:JE$62)+COUNTIF(JE$5:JE16,JE16)-1, ""), "")</f>
        <v/>
      </c>
      <c r="JG16" s="135" t="str">
        <f t="shared" si="158"/>
        <v/>
      </c>
      <c r="JH16" s="123"/>
      <c r="JI16" s="123"/>
      <c r="JJ16" s="124" t="str">
        <f t="shared" si="159"/>
        <v/>
      </c>
      <c r="JK16" s="125" t="str">
        <f t="shared" si="160"/>
        <v/>
      </c>
      <c r="JL16" s="125" t="str">
        <f t="shared" si="161"/>
        <v/>
      </c>
      <c r="JM16" s="125" t="str">
        <f>IF(JH16&lt;&gt;"", IF(RANK(JL16, JL$5:JL$62)+COUNTIF(JL$5:JL16,JL16)-1&lt;=(JM$65-JK$63), RANK(JL16, JL$5:JL$62)+COUNTIF(JL$5:JL16,JL16)-1, ""), "")</f>
        <v/>
      </c>
      <c r="JN16" s="135" t="str">
        <f t="shared" si="162"/>
        <v/>
      </c>
      <c r="JO16" s="123"/>
      <c r="JP16" s="123"/>
      <c r="JQ16" s="124" t="str">
        <f t="shared" si="163"/>
        <v/>
      </c>
      <c r="JR16" s="125" t="str">
        <f t="shared" si="164"/>
        <v/>
      </c>
      <c r="JS16" s="125" t="str">
        <f t="shared" si="165"/>
        <v/>
      </c>
      <c r="JT16" s="125" t="str">
        <f>IF(JO16&lt;&gt;"", IF(RANK(JS16, JS$5:JS$62)+COUNTIF(JS$5:JS16,JS16)-1&lt;=(JT$65-JR$63), RANK(JS16, JS$5:JS$62)+COUNTIF(JS$5:JS16,JS16)-1, ""), "")</f>
        <v/>
      </c>
      <c r="JU16" s="135" t="str">
        <f t="shared" si="166"/>
        <v/>
      </c>
      <c r="JV16" s="123"/>
      <c r="JW16" s="123"/>
      <c r="JX16" s="124" t="str">
        <f t="shared" si="167"/>
        <v/>
      </c>
      <c r="JY16" s="125" t="str">
        <f t="shared" si="168"/>
        <v/>
      </c>
      <c r="JZ16" s="125" t="str">
        <f t="shared" si="169"/>
        <v/>
      </c>
      <c r="KA16" s="125" t="str">
        <f>IF(JV16&lt;&gt;"", IF(RANK(JZ16, JZ$5:JZ$62)+COUNTIF(JZ$5:JZ16,JZ16)-1&lt;=(KA$65-JY$63), RANK(JZ16, JZ$5:JZ$62)+COUNTIF(JZ$5:JZ16,JZ16)-1, ""), "")</f>
        <v/>
      </c>
      <c r="KB16" s="135" t="str">
        <f t="shared" si="170"/>
        <v/>
      </c>
      <c r="KC16" s="132" t="str">
        <f t="shared" si="171"/>
        <v/>
      </c>
      <c r="KD16" s="36">
        <f t="shared" si="172"/>
        <v>3848</v>
      </c>
      <c r="KE16" s="36">
        <v>19903</v>
      </c>
      <c r="KF16" s="36">
        <f t="shared" si="173"/>
        <v>23751</v>
      </c>
      <c r="KG16" s="37"/>
      <c r="KH16" s="67" t="str">
        <f t="shared" si="2"/>
        <v/>
      </c>
      <c r="KI16" s="69" t="str">
        <f t="shared" si="3"/>
        <v/>
      </c>
      <c r="KJ16" s="69" t="str">
        <f t="shared" si="174"/>
        <v/>
      </c>
      <c r="KK16" s="69"/>
      <c r="KL16" s="66" t="str">
        <f t="shared" si="175"/>
        <v/>
      </c>
      <c r="KM16" s="69" t="str">
        <f t="shared" si="176"/>
        <v/>
      </c>
      <c r="KN16" s="67" t="str">
        <f t="shared" si="177"/>
        <v/>
      </c>
      <c r="KO16" s="67" t="str">
        <f>IF(KN16&lt;&gt;"", IF(RANK(KN16, $KN$5:$KN$62)+COUNTIF(KN$5:KN16,KN16)-1&lt;=(400-$KJ$63-$KM$63), RANK(KN16, $KN$5:$KN$62)+COUNTIF(KN$5:KN16,KN16)-1, ""), "")</f>
        <v/>
      </c>
      <c r="KP16" s="76" t="str">
        <f t="shared" si="178"/>
        <v/>
      </c>
      <c r="KQ16" s="86" t="str">
        <f t="shared" si="4"/>
        <v/>
      </c>
      <c r="KS16" s="126">
        <f t="shared" si="5"/>
        <v>7.4409116239878127E-4</v>
      </c>
      <c r="KT16" s="45">
        <f t="shared" si="6"/>
        <v>0</v>
      </c>
      <c r="KU16" s="53">
        <f t="shared" si="179"/>
        <v>-7.4409116239878127E-4</v>
      </c>
      <c r="KW16" s="80" t="str">
        <f t="shared" si="7"/>
        <v/>
      </c>
      <c r="KX16" s="45" t="str">
        <f t="shared" si="180"/>
        <v/>
      </c>
      <c r="KY16" s="45" t="str">
        <f t="shared" si="8"/>
        <v/>
      </c>
      <c r="KZ16" s="127" t="str">
        <f t="shared" si="181"/>
        <v/>
      </c>
    </row>
    <row r="17" spans="1:312" ht="15" customHeight="1" x14ac:dyDescent="0.2">
      <c r="A17" s="128" t="s">
        <v>183</v>
      </c>
      <c r="B17" s="123"/>
      <c r="C17" s="123"/>
      <c r="D17" s="124" t="str">
        <f t="shared" si="0"/>
        <v/>
      </c>
      <c r="E17" s="125" t="str">
        <f t="shared" si="9"/>
        <v/>
      </c>
      <c r="F17" s="125" t="str">
        <f t="shared" si="1"/>
        <v/>
      </c>
      <c r="G17" s="125" t="str">
        <f>IF(B17&lt;&gt;"", IF(RANK(F17, F$5:F$62)+COUNTIF(F$5:F17,F17)-1&lt;=(G$65-E$63), RANK(F17, F$5:F$62)+COUNTIF(F$5:F17,F17)-1, ""), "")</f>
        <v/>
      </c>
      <c r="H17" s="135" t="str">
        <f t="shared" si="10"/>
        <v/>
      </c>
      <c r="I17" s="123"/>
      <c r="J17" s="123"/>
      <c r="K17" s="124" t="str">
        <f t="shared" si="11"/>
        <v/>
      </c>
      <c r="L17" s="125" t="str">
        <f t="shared" si="12"/>
        <v/>
      </c>
      <c r="M17" s="125" t="str">
        <f t="shared" si="13"/>
        <v/>
      </c>
      <c r="N17" s="125" t="str">
        <f>IF(I17&lt;&gt;"", IF(RANK(M17, M$5:M$62)+COUNTIF(M$5:M17,M17)-1&lt;=(N$65-L$63), RANK(M17, M$5:M$62)+COUNTIF(M$5:M17,M17)-1, ""), "")</f>
        <v/>
      </c>
      <c r="O17" s="135" t="str">
        <f t="shared" si="14"/>
        <v/>
      </c>
      <c r="P17" s="123"/>
      <c r="Q17" s="123"/>
      <c r="R17" s="124" t="str">
        <f t="shared" si="15"/>
        <v/>
      </c>
      <c r="S17" s="125" t="str">
        <f t="shared" si="16"/>
        <v/>
      </c>
      <c r="T17" s="125" t="str">
        <f t="shared" si="17"/>
        <v/>
      </c>
      <c r="U17" s="125" t="str">
        <f>IF(P17&lt;&gt;"", IF(RANK(T17, T$5:T$62)+COUNTIF(T$5:T17,T17)-1&lt;=(U$65-S$63), RANK(T17, T$5:T$62)+COUNTIF(T$5:T17,T17)-1, ""), "")</f>
        <v/>
      </c>
      <c r="V17" s="135" t="str">
        <f t="shared" si="18"/>
        <v/>
      </c>
      <c r="W17" s="123"/>
      <c r="X17" s="123"/>
      <c r="Y17" s="124" t="str">
        <f t="shared" si="19"/>
        <v/>
      </c>
      <c r="Z17" s="125" t="str">
        <f t="shared" si="20"/>
        <v/>
      </c>
      <c r="AA17" s="125" t="str">
        <f t="shared" si="21"/>
        <v/>
      </c>
      <c r="AB17" s="125" t="str">
        <f>IF(W17&lt;&gt;"", IF(RANK(AA17, AA$5:AA$62)+COUNTIF(AA$5:AA17,AA17)-1&lt;=(AB$65-Z$63), RANK(AA17, AA$5:AA$62)+COUNTIF(AA$5:AA17,AA17)-1, ""), "")</f>
        <v/>
      </c>
      <c r="AC17" s="135" t="str">
        <f t="shared" si="22"/>
        <v/>
      </c>
      <c r="AD17" s="123"/>
      <c r="AE17" s="123"/>
      <c r="AF17" s="124" t="str">
        <f t="shared" si="23"/>
        <v/>
      </c>
      <c r="AG17" s="125" t="str">
        <f t="shared" si="24"/>
        <v/>
      </c>
      <c r="AH17" s="125" t="str">
        <f t="shared" si="25"/>
        <v/>
      </c>
      <c r="AI17" s="125" t="str">
        <f>IF(AD17&lt;&gt;"", IF(RANK(AH17, AH$5:AH$62)+COUNTIF(AH$5:AH17,AH17)-1&lt;=(AI$65-AG$63), RANK(AH17, AH$5:AH$62)+COUNTIF(AH$5:AH17,AH17)-1, ""), "")</f>
        <v/>
      </c>
      <c r="AJ17" s="135" t="str">
        <f t="shared" si="26"/>
        <v/>
      </c>
      <c r="AK17" s="123">
        <v>91</v>
      </c>
      <c r="AL17" s="123"/>
      <c r="AM17" s="124">
        <f t="shared" si="27"/>
        <v>1.8445322793148879E-3</v>
      </c>
      <c r="AN17" s="125">
        <f t="shared" si="28"/>
        <v>0</v>
      </c>
      <c r="AO17" s="125">
        <f t="shared" si="29"/>
        <v>91</v>
      </c>
      <c r="AP17" s="125" t="str">
        <f>IF(AK17&lt;&gt;"", IF(RANK(AO17, AO$5:AO$62)+COUNTIF(AO$5:AO17,AO17)-1&lt;=(AP$65-AN$63), RANK(AO17, AO$5:AO$62)+COUNTIF(AO$5:AO17,AO17)-1, ""), "")</f>
        <v/>
      </c>
      <c r="AQ17" s="135">
        <f t="shared" si="30"/>
        <v>0</v>
      </c>
      <c r="AR17" s="123">
        <v>89</v>
      </c>
      <c r="AS17" s="123"/>
      <c r="AT17" s="124">
        <f t="shared" si="31"/>
        <v>2.1008403361344537E-3</v>
      </c>
      <c r="AU17" s="125">
        <f t="shared" si="32"/>
        <v>0</v>
      </c>
      <c r="AV17" s="125">
        <f t="shared" si="33"/>
        <v>89</v>
      </c>
      <c r="AW17" s="125" t="str">
        <f>IF(AR17&lt;&gt;"", IF(RANK(AV17, AV$5:AV$62)+COUNTIF(AV$5:AV17,AV17)-1&lt;=(AW$65-AU$63), RANK(AV17, AV$5:AV$62)+COUNTIF(AV$5:AV17,AV17)-1, ""), "")</f>
        <v/>
      </c>
      <c r="AX17" s="135">
        <f t="shared" si="34"/>
        <v>0</v>
      </c>
      <c r="AY17" s="123"/>
      <c r="AZ17" s="123"/>
      <c r="BA17" s="124" t="str">
        <f t="shared" si="35"/>
        <v/>
      </c>
      <c r="BB17" s="125" t="str">
        <f t="shared" si="36"/>
        <v/>
      </c>
      <c r="BC17" s="125" t="str">
        <f t="shared" si="37"/>
        <v/>
      </c>
      <c r="BD17" s="125" t="str">
        <f>IF(AY17&lt;&gt;"", IF(RANK(BC17, BC$5:BC$62)+COUNTIF(BC$5:BC17,BC17)-1&lt;=(BD$65-BB$63), RANK(BC17, BC$5:BC$62)+COUNTIF(BC$5:BC17,BC17)-1, ""), "")</f>
        <v/>
      </c>
      <c r="BE17" s="135" t="str">
        <f t="shared" si="38"/>
        <v/>
      </c>
      <c r="BF17" s="123"/>
      <c r="BG17" s="123"/>
      <c r="BH17" s="124" t="str">
        <f t="shared" si="39"/>
        <v/>
      </c>
      <c r="BI17" s="125" t="str">
        <f t="shared" si="40"/>
        <v/>
      </c>
      <c r="BJ17" s="125" t="str">
        <f t="shared" si="41"/>
        <v/>
      </c>
      <c r="BK17" s="125" t="str">
        <f>IF(BF17&lt;&gt;"", IF(RANK(BJ17, BJ$5:BJ$62)+COUNTIF(BJ$5:BJ17,BJ17)-1&lt;=(BK$65-BI$63), RANK(BJ17, BJ$5:BJ$62)+COUNTIF(BJ$5:BJ17,BJ17)-1, ""), "")</f>
        <v/>
      </c>
      <c r="BL17" s="135" t="str">
        <f t="shared" si="42"/>
        <v/>
      </c>
      <c r="BM17" s="123"/>
      <c r="BN17" s="123"/>
      <c r="BO17" s="124" t="str">
        <f t="shared" si="43"/>
        <v/>
      </c>
      <c r="BP17" s="125" t="str">
        <f t="shared" si="44"/>
        <v/>
      </c>
      <c r="BQ17" s="125" t="str">
        <f t="shared" si="45"/>
        <v/>
      </c>
      <c r="BR17" s="125" t="str">
        <f>IF(BM17&lt;&gt;"", IF(RANK(BQ17, BQ$5:BQ$62)+COUNTIF(BQ$5:BQ17,BQ17)-1&lt;=(BR$65-BP$63), RANK(BQ17, BQ$5:BQ$62)+COUNTIF(BQ$5:BQ17,BQ17)-1, ""), "")</f>
        <v/>
      </c>
      <c r="BS17" s="135" t="str">
        <f t="shared" si="46"/>
        <v/>
      </c>
      <c r="BT17" s="123"/>
      <c r="BU17" s="123"/>
      <c r="BV17" s="124" t="str">
        <f t="shared" si="47"/>
        <v/>
      </c>
      <c r="BW17" s="125" t="str">
        <f t="shared" si="48"/>
        <v/>
      </c>
      <c r="BX17" s="125" t="str">
        <f t="shared" si="49"/>
        <v/>
      </c>
      <c r="BY17" s="125" t="str">
        <f>IF(BT17&lt;&gt;"", IF(RANK(BX17, BX$5:BX$62)+COUNTIF(BX$5:BX17,BX17)-1&lt;=(BY$65-BW$63), RANK(BX17, BX$5:BX$62)+COUNTIF(BX$5:BX17,BX17)-1, ""), "")</f>
        <v/>
      </c>
      <c r="BZ17" s="135" t="str">
        <f t="shared" si="50"/>
        <v/>
      </c>
      <c r="CA17" s="123"/>
      <c r="CB17" s="123"/>
      <c r="CC17" s="124" t="str">
        <f t="shared" si="51"/>
        <v/>
      </c>
      <c r="CD17" s="125" t="str">
        <f t="shared" si="52"/>
        <v/>
      </c>
      <c r="CE17" s="125" t="str">
        <f t="shared" si="53"/>
        <v/>
      </c>
      <c r="CF17" s="125" t="str">
        <f>IF(CA17&lt;&gt;"", IF(RANK(CE17, CE$5:CE$62)+COUNTIF(CE$5:CE17,CE17)-1&lt;=(CF$65-CD$63), RANK(CE17, CE$5:CE$62)+COUNTIF(CE$5:CE17,CE17)-1, ""), "")</f>
        <v/>
      </c>
      <c r="CG17" s="135" t="str">
        <f t="shared" si="54"/>
        <v/>
      </c>
      <c r="CH17" s="123"/>
      <c r="CI17" s="123"/>
      <c r="CJ17" s="124" t="str">
        <f t="shared" si="55"/>
        <v/>
      </c>
      <c r="CK17" s="125" t="str">
        <f t="shared" si="56"/>
        <v/>
      </c>
      <c r="CL17" s="125" t="str">
        <f t="shared" si="57"/>
        <v/>
      </c>
      <c r="CM17" s="125" t="str">
        <f>IF(CH17&lt;&gt;"", IF(RANK(CL17, CL$5:CL$62)+COUNTIF(CL$5:CL17,CL17)-1&lt;=(CM$65-CK$63), RANK(CL17, CL$5:CL$62)+COUNTIF(CL$5:CL17,CL17)-1, ""), "")</f>
        <v/>
      </c>
      <c r="CN17" s="135" t="str">
        <f t="shared" si="58"/>
        <v/>
      </c>
      <c r="CO17" s="123"/>
      <c r="CP17" s="123"/>
      <c r="CQ17" s="124" t="str">
        <f t="shared" si="59"/>
        <v/>
      </c>
      <c r="CR17" s="125" t="str">
        <f t="shared" si="60"/>
        <v/>
      </c>
      <c r="CS17" s="125" t="str">
        <f t="shared" si="61"/>
        <v/>
      </c>
      <c r="CT17" s="125" t="str">
        <f>IF(CO17&lt;&gt;"", IF(RANK(CS17, CS$5:CS$62)+COUNTIF(CS$5:CS17,CS17)-1&lt;=(CT$65-CR$63), RANK(CS17, CS$5:CS$62)+COUNTIF(CS$5:CS17,CS17)-1, ""), "")</f>
        <v/>
      </c>
      <c r="CU17" s="135" t="str">
        <f t="shared" si="62"/>
        <v/>
      </c>
      <c r="CV17" s="123"/>
      <c r="CW17" s="123"/>
      <c r="CX17" s="124" t="str">
        <f t="shared" si="63"/>
        <v/>
      </c>
      <c r="CY17" s="125" t="str">
        <f t="shared" si="64"/>
        <v/>
      </c>
      <c r="CZ17" s="125" t="str">
        <f t="shared" si="65"/>
        <v/>
      </c>
      <c r="DA17" s="125" t="str">
        <f>IF(CV17&lt;&gt;"", IF(RANK(CZ17, CZ$5:CZ$62)+COUNTIF(CZ$5:CZ17,CZ17)-1&lt;=(DA$65-CY$63), RANK(CZ17, CZ$5:CZ$62)+COUNTIF(CZ$5:CZ17,CZ17)-1, ""), "")</f>
        <v/>
      </c>
      <c r="DB17" s="135" t="str">
        <f t="shared" si="66"/>
        <v/>
      </c>
      <c r="DC17" s="123">
        <v>148</v>
      </c>
      <c r="DD17" s="123"/>
      <c r="DE17" s="124">
        <f t="shared" si="67"/>
        <v>2.8685506066596892E-3</v>
      </c>
      <c r="DF17" s="125">
        <f t="shared" si="68"/>
        <v>0</v>
      </c>
      <c r="DG17" s="125">
        <f t="shared" si="69"/>
        <v>148</v>
      </c>
      <c r="DH17" s="125" t="str">
        <f>IF(DC17&lt;&gt;"", IF(RANK(DG17, DG$5:DG$62)+COUNTIF(DG$5:DG17,DG17)-1&lt;=(DH$65-DF$63), RANK(DG17, DG$5:DG$62)+COUNTIF(DG$5:DG17,DG17)-1, ""), "")</f>
        <v/>
      </c>
      <c r="DI17" s="135">
        <f t="shared" si="70"/>
        <v>0</v>
      </c>
      <c r="DJ17" s="123">
        <v>207</v>
      </c>
      <c r="DK17" s="123"/>
      <c r="DL17" s="124">
        <f t="shared" si="71"/>
        <v>4.2866905506430035E-3</v>
      </c>
      <c r="DM17" s="125">
        <f t="shared" si="72"/>
        <v>0</v>
      </c>
      <c r="DN17" s="125">
        <f t="shared" si="73"/>
        <v>207</v>
      </c>
      <c r="DO17" s="125" t="str">
        <f>IF(DJ17&lt;&gt;"", IF(RANK(DN17, DN$5:DN$62)+COUNTIF(DN$5:DN17,DN17)-1&lt;=(DO$65-DM$63), RANK(DN17, DN$5:DN$62)+COUNTIF(DN$5:DN17,DN17)-1, ""), "")</f>
        <v/>
      </c>
      <c r="DP17" s="135">
        <f t="shared" si="74"/>
        <v>0</v>
      </c>
      <c r="DQ17" s="123">
        <v>553</v>
      </c>
      <c r="DR17" s="123"/>
      <c r="DS17" s="124">
        <f t="shared" si="75"/>
        <v>1.1332199430316195E-2</v>
      </c>
      <c r="DT17" s="125">
        <f t="shared" si="76"/>
        <v>0</v>
      </c>
      <c r="DU17" s="125">
        <f t="shared" si="77"/>
        <v>553</v>
      </c>
      <c r="DV17" s="125" t="str">
        <f>IF(DQ17&lt;&gt;"", IF(RANK(DU17, DU$5:DU$62)+COUNTIF(DU$5:DU17,DU17)-1&lt;=(DV$65-DT$63), RANK(DU17, DU$5:DU$62)+COUNTIF(DU$5:DU17,DU17)-1, ""), "")</f>
        <v/>
      </c>
      <c r="DW17" s="135">
        <f t="shared" si="78"/>
        <v>0</v>
      </c>
      <c r="DX17" s="123">
        <v>33</v>
      </c>
      <c r="DY17" s="123"/>
      <c r="DZ17" s="124">
        <f t="shared" si="79"/>
        <v>7.2101203871616161E-4</v>
      </c>
      <c r="EA17" s="125">
        <f t="shared" si="80"/>
        <v>0</v>
      </c>
      <c r="EB17" s="125">
        <f t="shared" si="81"/>
        <v>33</v>
      </c>
      <c r="EC17" s="125" t="str">
        <f>IF(DX17&lt;&gt;"", IF(RANK(EB17, EB$5:EB$62)+COUNTIF(EB$5:EB17,EB17)-1&lt;=(EC$65-EA$63), RANK(EB17, EB$5:EB$62)+COUNTIF(EB$5:EB17,EB17)-1, ""), "")</f>
        <v/>
      </c>
      <c r="ED17" s="135">
        <f t="shared" si="82"/>
        <v>0</v>
      </c>
      <c r="EE17" s="123">
        <v>25</v>
      </c>
      <c r="EF17" s="123"/>
      <c r="EG17" s="124">
        <f t="shared" si="83"/>
        <v>4.7921179244378843E-4</v>
      </c>
      <c r="EH17" s="125">
        <f t="shared" si="84"/>
        <v>0</v>
      </c>
      <c r="EI17" s="125">
        <f t="shared" si="85"/>
        <v>25</v>
      </c>
      <c r="EJ17" s="125" t="str">
        <f>IF(EE17&lt;&gt;"", IF(RANK(EI17, EI$5:EI$62)+COUNTIF(EI$5:EI17,EI17)-1&lt;=(EJ$65-EH$63), RANK(EI17, EI$5:EI$62)+COUNTIF(EI$5:EI17,EI17)-1, ""), "")</f>
        <v/>
      </c>
      <c r="EK17" s="135">
        <f t="shared" si="86"/>
        <v>0</v>
      </c>
      <c r="EL17" s="123">
        <v>57</v>
      </c>
      <c r="EM17" s="123"/>
      <c r="EN17" s="124">
        <f t="shared" si="87"/>
        <v>1.2170125544452984E-3</v>
      </c>
      <c r="EO17" s="125">
        <f t="shared" si="88"/>
        <v>0</v>
      </c>
      <c r="EP17" s="125">
        <f t="shared" si="89"/>
        <v>57</v>
      </c>
      <c r="EQ17" s="125" t="str">
        <f>IF(EL17&lt;&gt;"", IF(RANK(EP17, EP$5:EP$62)+COUNTIF(EP$5:EP17,EP17)-1&lt;=(EQ$65-EO$63), RANK(EP17, EP$5:EP$62)+COUNTIF(EP$5:EP17,EP17)-1, ""), "")</f>
        <v/>
      </c>
      <c r="ER17" s="135">
        <f t="shared" si="90"/>
        <v>0</v>
      </c>
      <c r="ES17" s="123">
        <v>51</v>
      </c>
      <c r="ET17" s="123"/>
      <c r="EU17" s="124">
        <f t="shared" si="91"/>
        <v>1.0137149672033393E-3</v>
      </c>
      <c r="EV17" s="125">
        <f t="shared" si="92"/>
        <v>0</v>
      </c>
      <c r="EW17" s="125">
        <f t="shared" si="93"/>
        <v>51</v>
      </c>
      <c r="EX17" s="125" t="str">
        <f>IF(ES17&lt;&gt;"", IF(RANK(EW17, EW$5:EW$62)+COUNTIF(EW$5:EW17,EW17)-1&lt;=(EX$65-EV$63), RANK(EW17, EW$5:EW$62)+COUNTIF(EW$5:EW17,EW17)-1, ""), "")</f>
        <v/>
      </c>
      <c r="EY17" s="135">
        <f t="shared" si="94"/>
        <v>0</v>
      </c>
      <c r="EZ17" s="123">
        <v>27</v>
      </c>
      <c r="FA17" s="123"/>
      <c r="FB17" s="124">
        <f t="shared" si="95"/>
        <v>5.3752737407923557E-4</v>
      </c>
      <c r="FC17" s="125">
        <f t="shared" si="96"/>
        <v>0</v>
      </c>
      <c r="FD17" s="125">
        <f t="shared" si="97"/>
        <v>27</v>
      </c>
      <c r="FE17" s="125" t="str">
        <f>IF(EZ17&lt;&gt;"", IF(RANK(FD17, FD$5:FD$62)+COUNTIF(FD$5:FD17,FD17)-1&lt;=(FE$65-FC$63), RANK(FD17, FD$5:FD$62)+COUNTIF(FD$5:FD17,FD17)-1, ""), "")</f>
        <v/>
      </c>
      <c r="FF17" s="135">
        <f t="shared" si="98"/>
        <v>0</v>
      </c>
      <c r="FG17" s="123">
        <v>28</v>
      </c>
      <c r="FH17" s="123"/>
      <c r="FI17" s="124">
        <f t="shared" si="99"/>
        <v>6.0081968971954596E-4</v>
      </c>
      <c r="FJ17" s="125">
        <f t="shared" si="100"/>
        <v>0</v>
      </c>
      <c r="FK17" s="125">
        <f t="shared" si="101"/>
        <v>28</v>
      </c>
      <c r="FL17" s="125" t="str">
        <f>IF(FG17&lt;&gt;"", IF(RANK(FK17, FK$5:FK$62)+COUNTIF(FK$5:FK17,FK17)-1&lt;=(FL$65-FJ$63), RANK(FK17, FK$5:FK$62)+COUNTIF(FK$5:FK17,FK17)-1, ""), "")</f>
        <v/>
      </c>
      <c r="FM17" s="135">
        <f t="shared" si="102"/>
        <v>0</v>
      </c>
      <c r="FN17" s="123">
        <v>20</v>
      </c>
      <c r="FO17" s="123"/>
      <c r="FP17" s="124">
        <f t="shared" si="103"/>
        <v>4.3317233761451995E-4</v>
      </c>
      <c r="FQ17" s="125">
        <f t="shared" si="104"/>
        <v>0</v>
      </c>
      <c r="FR17" s="125">
        <f t="shared" si="105"/>
        <v>20</v>
      </c>
      <c r="FS17" s="125" t="str">
        <f>IF(FN17&lt;&gt;"", IF(RANK(FR17, FR$5:FR$62)+COUNTIF(FR$5:FR17,FR17)-1&lt;=(FS$65-FQ$63), RANK(FR17, FR$5:FR$62)+COUNTIF(FR$5:FR17,FR17)-1, ""), "")</f>
        <v/>
      </c>
      <c r="FT17" s="135">
        <f t="shared" si="106"/>
        <v>0</v>
      </c>
      <c r="FU17" s="123"/>
      <c r="FV17" s="123"/>
      <c r="FW17" s="124" t="str">
        <f t="shared" si="107"/>
        <v/>
      </c>
      <c r="FX17" s="125" t="str">
        <f t="shared" si="108"/>
        <v/>
      </c>
      <c r="FY17" s="125" t="str">
        <f t="shared" si="109"/>
        <v/>
      </c>
      <c r="FZ17" s="125" t="str">
        <f>IF(FU17&lt;&gt;"", IF(RANK(FY17, FY$5:FY$62)+COUNTIF(FY$5:FY17,FY17)-1&lt;=(FZ$65-FX$63), RANK(FY17, FY$5:FY$62)+COUNTIF(FY$5:FY17,FY17)-1, ""), "")</f>
        <v/>
      </c>
      <c r="GA17" s="135" t="str">
        <f t="shared" si="110"/>
        <v/>
      </c>
      <c r="GB17" s="123"/>
      <c r="GC17" s="123"/>
      <c r="GD17" s="124" t="str">
        <f t="shared" si="111"/>
        <v/>
      </c>
      <c r="GE17" s="125" t="str">
        <f t="shared" si="112"/>
        <v/>
      </c>
      <c r="GF17" s="125" t="str">
        <f t="shared" si="113"/>
        <v/>
      </c>
      <c r="GG17" s="125" t="str">
        <f>IF(GB17&lt;&gt;"", IF(RANK(GF17, GF$5:GF$62)+COUNTIF(GF$5:GF17,GF17)-1&lt;=(GG$65-GE$63), RANK(GF17, GF$5:GF$62)+COUNTIF(GF$5:GF17,GF17)-1, ""), "")</f>
        <v/>
      </c>
      <c r="GH17" s="135" t="str">
        <f t="shared" si="114"/>
        <v/>
      </c>
      <c r="GI17" s="123"/>
      <c r="GJ17" s="123"/>
      <c r="GK17" s="124" t="str">
        <f t="shared" si="115"/>
        <v/>
      </c>
      <c r="GL17" s="125" t="str">
        <f t="shared" si="116"/>
        <v/>
      </c>
      <c r="GM17" s="125" t="str">
        <f t="shared" si="117"/>
        <v/>
      </c>
      <c r="GN17" s="125" t="str">
        <f>IF(GI17&lt;&gt;"", IF(RANK(GM17, GM$5:GM$62)+COUNTIF(GM$5:GM17,GM17)-1&lt;=(GN$65-GL$63), RANK(GM17, GM$5:GM$62)+COUNTIF(GM$5:GM17,GM17)-1, ""), "")</f>
        <v/>
      </c>
      <c r="GO17" s="135" t="str">
        <f t="shared" si="118"/>
        <v/>
      </c>
      <c r="GP17" s="123"/>
      <c r="GQ17" s="123"/>
      <c r="GR17" s="124" t="str">
        <f t="shared" si="119"/>
        <v/>
      </c>
      <c r="GS17" s="125" t="str">
        <f t="shared" si="120"/>
        <v/>
      </c>
      <c r="GT17" s="125" t="str">
        <f t="shared" si="121"/>
        <v/>
      </c>
      <c r="GU17" s="125" t="str">
        <f>IF(GP17&lt;&gt;"", IF(RANK(GT17, GT$5:GT$62)+COUNTIF(GT$5:GT17,GT17)-1&lt;=(GU$65-GS$63), RANK(GT17, GT$5:GT$62)+COUNTIF(GT$5:GT17,GT17)-1, ""), "")</f>
        <v/>
      </c>
      <c r="GV17" s="135" t="str">
        <f t="shared" si="122"/>
        <v/>
      </c>
      <c r="GW17" s="123"/>
      <c r="GX17" s="123"/>
      <c r="GY17" s="124" t="str">
        <f t="shared" si="123"/>
        <v/>
      </c>
      <c r="GZ17" s="125" t="str">
        <f t="shared" si="124"/>
        <v/>
      </c>
      <c r="HA17" s="125" t="str">
        <f t="shared" si="125"/>
        <v/>
      </c>
      <c r="HB17" s="125" t="str">
        <f>IF(GW17&lt;&gt;"", IF(RANK(HA17, HA$5:HA$62)+COUNTIF(HA$5:HA17,HA17)-1&lt;=(HB$65-GZ$63), RANK(HA17, HA$5:HA$62)+COUNTIF(HA$5:HA17,HA17)-1, ""), "")</f>
        <v/>
      </c>
      <c r="HC17" s="135" t="str">
        <f t="shared" si="126"/>
        <v/>
      </c>
      <c r="HD17" s="123"/>
      <c r="HE17" s="123"/>
      <c r="HF17" s="124" t="str">
        <f t="shared" si="127"/>
        <v/>
      </c>
      <c r="HG17" s="125" t="str">
        <f t="shared" si="128"/>
        <v/>
      </c>
      <c r="HH17" s="125" t="str">
        <f t="shared" si="129"/>
        <v/>
      </c>
      <c r="HI17" s="125" t="str">
        <f>IF(HD17&lt;&gt;"", IF(RANK(HH17, HH$5:HH$62)+COUNTIF(HH$5:HH17,HH17)-1&lt;=(HI$65-HG$63), RANK(HH17, HH$5:HH$62)+COUNTIF(HH$5:HH17,HH17)-1, ""), "")</f>
        <v/>
      </c>
      <c r="HJ17" s="135" t="str">
        <f t="shared" si="130"/>
        <v/>
      </c>
      <c r="HK17" s="123"/>
      <c r="HL17" s="123"/>
      <c r="HM17" s="124" t="str">
        <f t="shared" si="131"/>
        <v/>
      </c>
      <c r="HN17" s="125" t="str">
        <f t="shared" si="132"/>
        <v/>
      </c>
      <c r="HO17" s="125" t="str">
        <f t="shared" si="133"/>
        <v/>
      </c>
      <c r="HP17" s="125" t="str">
        <f>IF(HK17&lt;&gt;"", IF(RANK(HO17, HO$5:HO$62)+COUNTIF(HO$5:HO17,HO17)-1&lt;=(HP$65-HN$63), RANK(HO17, HO$5:HO$62)+COUNTIF(HO$5:HO17,HO17)-1, ""), "")</f>
        <v/>
      </c>
      <c r="HQ17" s="135" t="str">
        <f t="shared" si="134"/>
        <v/>
      </c>
      <c r="HR17" s="123"/>
      <c r="HS17" s="123"/>
      <c r="HT17" s="124" t="str">
        <f t="shared" si="135"/>
        <v/>
      </c>
      <c r="HU17" s="125" t="str">
        <f t="shared" si="136"/>
        <v/>
      </c>
      <c r="HV17" s="125" t="str">
        <f t="shared" si="137"/>
        <v/>
      </c>
      <c r="HW17" s="125" t="str">
        <f>IF(HR17&lt;&gt;"", IF(RANK(HV17, HV$5:HV$62)+COUNTIF(HV$5:HV17,HV17)-1&lt;=(HW$65-HU$63), RANK(HV17, HV$5:HV$62)+COUNTIF(HV$5:HV17,HV17)-1, ""), "")</f>
        <v/>
      </c>
      <c r="HX17" s="135" t="str">
        <f t="shared" si="138"/>
        <v/>
      </c>
      <c r="HY17" s="123">
        <v>65</v>
      </c>
      <c r="HZ17" s="123"/>
      <c r="IA17" s="124">
        <f t="shared" si="139"/>
        <v>1.7133217354631241E-3</v>
      </c>
      <c r="IB17" s="125">
        <f t="shared" si="140"/>
        <v>0</v>
      </c>
      <c r="IC17" s="125">
        <f t="shared" si="141"/>
        <v>65</v>
      </c>
      <c r="ID17" s="125" t="str">
        <f>IF(HY17&lt;&gt;"", IF(RANK(IC17, IC$5:IC$62)+COUNTIF(IC$5:IC17,IC17)-1&lt;=(ID$65-IB$63), RANK(IC17, IC$5:IC$62)+COUNTIF(IC$5:IC17,IC17)-1, ""), "")</f>
        <v/>
      </c>
      <c r="IE17" s="135">
        <f t="shared" si="142"/>
        <v>0</v>
      </c>
      <c r="IF17" s="123">
        <v>124</v>
      </c>
      <c r="IG17" s="123"/>
      <c r="IH17" s="124">
        <f t="shared" si="143"/>
        <v>2.9966891418352305E-3</v>
      </c>
      <c r="II17" s="125">
        <f t="shared" si="144"/>
        <v>0</v>
      </c>
      <c r="IJ17" s="125">
        <f t="shared" si="145"/>
        <v>124</v>
      </c>
      <c r="IK17" s="125" t="str">
        <f>IF(IF17&lt;&gt;"", IF(RANK(IJ17, IJ$5:IJ$62)+COUNTIF(IJ$5:IJ17,IJ17)-1&lt;=(IK$65-II$63), RANK(IJ17, IJ$5:IJ$62)+COUNTIF(IJ$5:IJ17,IJ17)-1, ""), "")</f>
        <v/>
      </c>
      <c r="IL17" s="135">
        <f t="shared" si="146"/>
        <v>0</v>
      </c>
      <c r="IM17" s="123">
        <v>32</v>
      </c>
      <c r="IN17" s="123"/>
      <c r="IO17" s="124">
        <f t="shared" si="147"/>
        <v>7.6487319836508359E-4</v>
      </c>
      <c r="IP17" s="125">
        <f t="shared" si="148"/>
        <v>0</v>
      </c>
      <c r="IQ17" s="125">
        <f t="shared" si="149"/>
        <v>32</v>
      </c>
      <c r="IR17" s="125" t="str">
        <f>IF(IM17&lt;&gt;"", IF(RANK(IQ17, IQ$5:IQ$62)+COUNTIF(IQ$5:IQ17,IQ17)-1&lt;=(IR$65-IP$63), RANK(IQ17, IQ$5:IQ$62)+COUNTIF(IQ$5:IQ17,IQ17)-1, ""), "")</f>
        <v/>
      </c>
      <c r="IS17" s="135">
        <f t="shared" si="150"/>
        <v>0</v>
      </c>
      <c r="IT17" s="123"/>
      <c r="IU17" s="123"/>
      <c r="IV17" s="124" t="str">
        <f t="shared" si="151"/>
        <v/>
      </c>
      <c r="IW17" s="125" t="str">
        <f t="shared" si="152"/>
        <v/>
      </c>
      <c r="IX17" s="125" t="str">
        <f t="shared" si="153"/>
        <v/>
      </c>
      <c r="IY17" s="125" t="str">
        <f>IF(IT17&lt;&gt;"", IF(RANK(IX17, IX$5:IX$62)+COUNTIF(IX$5:IX17,IX17)-1&lt;=(IY$65-IW$63), RANK(IX17, IX$5:IX$62)+COUNTIF(IX$5:IX17,IX17)-1, ""), "")</f>
        <v/>
      </c>
      <c r="IZ17" s="135" t="str">
        <f t="shared" si="154"/>
        <v/>
      </c>
      <c r="JA17" s="123"/>
      <c r="JB17" s="123"/>
      <c r="JC17" s="124" t="str">
        <f t="shared" si="155"/>
        <v/>
      </c>
      <c r="JD17" s="125" t="str">
        <f t="shared" si="156"/>
        <v/>
      </c>
      <c r="JE17" s="125" t="str">
        <f t="shared" si="157"/>
        <v/>
      </c>
      <c r="JF17" s="125" t="str">
        <f>IF(JA17&lt;&gt;"", IF(RANK(JE17, JE$5:JE$62)+COUNTIF(JE$5:JE17,JE17)-1&lt;=(JF$65-JD$63), RANK(JE17, JE$5:JE$62)+COUNTIF(JE$5:JE17,JE17)-1, ""), "")</f>
        <v/>
      </c>
      <c r="JG17" s="135" t="str">
        <f t="shared" si="158"/>
        <v/>
      </c>
      <c r="JH17" s="123"/>
      <c r="JI17" s="123"/>
      <c r="JJ17" s="124" t="str">
        <f t="shared" si="159"/>
        <v/>
      </c>
      <c r="JK17" s="125" t="str">
        <f t="shared" si="160"/>
        <v/>
      </c>
      <c r="JL17" s="125" t="str">
        <f t="shared" si="161"/>
        <v/>
      </c>
      <c r="JM17" s="125" t="str">
        <f>IF(JH17&lt;&gt;"", IF(RANK(JL17, JL$5:JL$62)+COUNTIF(JL$5:JL17,JL17)-1&lt;=(JM$65-JK$63), RANK(JL17, JL$5:JL$62)+COUNTIF(JL$5:JL17,JL17)-1, ""), "")</f>
        <v/>
      </c>
      <c r="JN17" s="135" t="str">
        <f t="shared" si="162"/>
        <v/>
      </c>
      <c r="JO17" s="123"/>
      <c r="JP17" s="123"/>
      <c r="JQ17" s="124" t="str">
        <f t="shared" si="163"/>
        <v/>
      </c>
      <c r="JR17" s="125" t="str">
        <f t="shared" si="164"/>
        <v/>
      </c>
      <c r="JS17" s="125" t="str">
        <f t="shared" si="165"/>
        <v/>
      </c>
      <c r="JT17" s="125" t="str">
        <f>IF(JO17&lt;&gt;"", IF(RANK(JS17, JS$5:JS$62)+COUNTIF(JS$5:JS17,JS17)-1&lt;=(JT$65-JR$63), RANK(JS17, JS$5:JS$62)+COUNTIF(JS$5:JS17,JS17)-1, ""), "")</f>
        <v/>
      </c>
      <c r="JU17" s="135" t="str">
        <f t="shared" si="166"/>
        <v/>
      </c>
      <c r="JV17" s="123"/>
      <c r="JW17" s="123"/>
      <c r="JX17" s="124" t="str">
        <f t="shared" si="167"/>
        <v/>
      </c>
      <c r="JY17" s="125" t="str">
        <f t="shared" si="168"/>
        <v/>
      </c>
      <c r="JZ17" s="125" t="str">
        <f t="shared" si="169"/>
        <v/>
      </c>
      <c r="KA17" s="125" t="str">
        <f>IF(JV17&lt;&gt;"", IF(RANK(JZ17, JZ$5:JZ$62)+COUNTIF(JZ$5:JZ17,JZ17)-1&lt;=(KA$65-JY$63), RANK(JZ17, JZ$5:JZ$62)+COUNTIF(JZ$5:JZ17,JZ17)-1, ""), "")</f>
        <v/>
      </c>
      <c r="KB17" s="135" t="str">
        <f t="shared" si="170"/>
        <v/>
      </c>
      <c r="KC17" s="132" t="str">
        <f t="shared" si="171"/>
        <v/>
      </c>
      <c r="KD17" s="36">
        <f t="shared" si="172"/>
        <v>1550</v>
      </c>
      <c r="KE17" s="36">
        <v>2143</v>
      </c>
      <c r="KF17" s="36">
        <f t="shared" si="173"/>
        <v>3693</v>
      </c>
      <c r="KG17" s="37"/>
      <c r="KH17" s="67" t="str">
        <f t="shared" si="2"/>
        <v/>
      </c>
      <c r="KI17" s="69" t="str">
        <f t="shared" si="3"/>
        <v/>
      </c>
      <c r="KJ17" s="69" t="str">
        <f t="shared" si="174"/>
        <v/>
      </c>
      <c r="KK17" s="69"/>
      <c r="KL17" s="66" t="str">
        <f t="shared" si="175"/>
        <v/>
      </c>
      <c r="KM17" s="69" t="str">
        <f t="shared" si="176"/>
        <v/>
      </c>
      <c r="KN17" s="67" t="str">
        <f t="shared" si="177"/>
        <v/>
      </c>
      <c r="KO17" s="67" t="str">
        <f>IF(KN17&lt;&gt;"", IF(RANK(KN17, $KN$5:$KN$62)+COUNTIF(KN$5:KN17,KN17)-1&lt;=(400-$KJ$63-$KM$63), RANK(KN17, $KN$5:$KN$62)+COUNTIF(KN$5:KN17,KN17)-1, ""), "")</f>
        <v/>
      </c>
      <c r="KP17" s="76" t="str">
        <f t="shared" si="178"/>
        <v/>
      </c>
      <c r="KQ17" s="86" t="str">
        <f t="shared" si="4"/>
        <v/>
      </c>
      <c r="KS17" s="126">
        <f t="shared" si="5"/>
        <v>1.1569738801476565E-4</v>
      </c>
      <c r="KT17" s="45">
        <f t="shared" si="6"/>
        <v>0</v>
      </c>
      <c r="KU17" s="53">
        <f t="shared" si="179"/>
        <v>-1.1569738801476565E-4</v>
      </c>
      <c r="KW17" s="80" t="str">
        <f t="shared" si="7"/>
        <v/>
      </c>
      <c r="KX17" s="45" t="str">
        <f t="shared" si="180"/>
        <v/>
      </c>
      <c r="KY17" s="45" t="str">
        <f t="shared" si="8"/>
        <v/>
      </c>
      <c r="KZ17" s="127" t="str">
        <f t="shared" si="181"/>
        <v/>
      </c>
    </row>
    <row r="18" spans="1:312" ht="15" customHeight="1" x14ac:dyDescent="0.2">
      <c r="A18" s="136" t="s">
        <v>184</v>
      </c>
      <c r="B18" s="137">
        <v>130884</v>
      </c>
      <c r="C18" s="137"/>
      <c r="D18" s="138">
        <f t="shared" si="0"/>
        <v>2.6521580547112462</v>
      </c>
      <c r="E18" s="139">
        <f t="shared" si="9"/>
        <v>2</v>
      </c>
      <c r="F18" s="139">
        <f t="shared" si="1"/>
        <v>32184</v>
      </c>
      <c r="G18" s="139">
        <f>IF(B18&lt;&gt;"", IF(RANK(F18, F$5:F$62)+COUNTIF(F$5:F18,F18)-1&lt;=(G$65-E$63), RANK(F18, F$5:F$62)+COUNTIF(F$5:F18,F18)-1, ""), "")</f>
        <v>2</v>
      </c>
      <c r="H18" s="140">
        <f t="shared" si="10"/>
        <v>3</v>
      </c>
      <c r="I18" s="137">
        <v>228643</v>
      </c>
      <c r="J18" s="137"/>
      <c r="K18" s="138">
        <f t="shared" si="11"/>
        <v>4.9766667392203381</v>
      </c>
      <c r="L18" s="139">
        <f t="shared" si="12"/>
        <v>4</v>
      </c>
      <c r="M18" s="139">
        <f t="shared" si="13"/>
        <v>44871</v>
      </c>
      <c r="N18" s="139">
        <f>IF(I18&lt;&gt;"", IF(RANK(M18, M$5:M$62)+COUNTIF(M$5:M18,M18)-1&lt;=(N$65-L$63), RANK(M18, M$5:M$62)+COUNTIF(M$5:M18,M18)-1, ""), "")</f>
        <v>1</v>
      </c>
      <c r="O18" s="140">
        <f t="shared" si="14"/>
        <v>5</v>
      </c>
      <c r="P18" s="137">
        <v>163020</v>
      </c>
      <c r="Q18" s="137"/>
      <c r="R18" s="138">
        <f t="shared" si="15"/>
        <v>3.9126365054602186</v>
      </c>
      <c r="S18" s="139">
        <f t="shared" si="16"/>
        <v>3</v>
      </c>
      <c r="T18" s="139">
        <f t="shared" si="17"/>
        <v>38025</v>
      </c>
      <c r="U18" s="139">
        <f>IF(P18&lt;&gt;"", IF(RANK(T18, T$5:T$62)+COUNTIF(T$5:T18,T18)-1&lt;=(U$65-S$63), RANK(T18, T$5:T$62)+COUNTIF(T$5:T18,T18)-1, ""), "")</f>
        <v>1</v>
      </c>
      <c r="V18" s="140">
        <f t="shared" si="18"/>
        <v>4</v>
      </c>
      <c r="W18" s="137">
        <v>295298</v>
      </c>
      <c r="X18" s="137"/>
      <c r="Y18" s="154">
        <f t="shared" si="19"/>
        <v>7.3848500762747893</v>
      </c>
      <c r="Z18" s="139">
        <f t="shared" si="20"/>
        <v>7</v>
      </c>
      <c r="AA18" s="139">
        <f t="shared" si="21"/>
        <v>15389</v>
      </c>
      <c r="AB18" s="139" t="str">
        <f>IF(W18&lt;&gt;"", IF(RANK(AA18, AA$5:AA$62)+COUNTIF(AA$5:AA18,AA18)-1&lt;=(AB$65-Z$63), RANK(AA18, AA$5:AA$62)+COUNTIF(AA$5:AA18,AA18)-1, ""), "")</f>
        <v/>
      </c>
      <c r="AC18" s="140">
        <f t="shared" si="22"/>
        <v>7</v>
      </c>
      <c r="AD18" s="137">
        <v>300183</v>
      </c>
      <c r="AE18" s="137"/>
      <c r="AF18" s="154">
        <f t="shared" si="23"/>
        <v>7.7434607645875255</v>
      </c>
      <c r="AG18" s="139">
        <f t="shared" si="24"/>
        <v>7</v>
      </c>
      <c r="AH18" s="139">
        <f t="shared" si="25"/>
        <v>28821</v>
      </c>
      <c r="AI18" s="139">
        <f>IF(AD18&lt;&gt;"", IF(RANK(AH18, AH$5:AH$62)+COUNTIF(AH$5:AH18,AH18)-1&lt;=(AI$65-AG$63), RANK(AH18, AH$5:AH$62)+COUNTIF(AH$5:AH18,AH18)-1, ""), "")</f>
        <v>2</v>
      </c>
      <c r="AJ18" s="140">
        <f t="shared" si="26"/>
        <v>8</v>
      </c>
      <c r="AK18" s="137">
        <v>242203</v>
      </c>
      <c r="AL18" s="137"/>
      <c r="AM18" s="154">
        <f t="shared" si="27"/>
        <v>4.90935441370224</v>
      </c>
      <c r="AN18" s="139">
        <f t="shared" si="28"/>
        <v>4</v>
      </c>
      <c r="AO18" s="139">
        <f t="shared" si="29"/>
        <v>44863</v>
      </c>
      <c r="AP18" s="139">
        <f>IF(AK18&lt;&gt;"", IF(RANK(AO18, AO$5:AO$62)+COUNTIF(AO$5:AO18,AO18)-1&lt;=(AP$65-AN$63), RANK(AO18, AO$5:AO$62)+COUNTIF(AO$5:AO18,AO18)-1, ""), "")</f>
        <v>2</v>
      </c>
      <c r="AQ18" s="140">
        <f t="shared" si="30"/>
        <v>5</v>
      </c>
      <c r="AR18" s="137">
        <v>191594</v>
      </c>
      <c r="AS18" s="137"/>
      <c r="AT18" s="154">
        <f t="shared" si="31"/>
        <v>4.5225663299027472</v>
      </c>
      <c r="AU18" s="139">
        <f t="shared" si="32"/>
        <v>4</v>
      </c>
      <c r="AV18" s="139">
        <f t="shared" si="33"/>
        <v>22138</v>
      </c>
      <c r="AW18" s="139">
        <f>IF(AR18&lt;&gt;"", IF(RANK(AV18, AV$5:AV$62)+COUNTIF(AV$5:AV18,AV18)-1&lt;=(AW$65-AU$63), RANK(AV18, AV$5:AV$62)+COUNTIF(AV$5:AV18,AV18)-1, ""), "")</f>
        <v>2</v>
      </c>
      <c r="AX18" s="140">
        <f t="shared" si="34"/>
        <v>5</v>
      </c>
      <c r="AY18" s="137">
        <v>213213</v>
      </c>
      <c r="AZ18" s="137"/>
      <c r="BA18" s="154">
        <f t="shared" si="35"/>
        <v>4.3164895232310965</v>
      </c>
      <c r="BB18" s="139">
        <f t="shared" si="36"/>
        <v>4</v>
      </c>
      <c r="BC18" s="139">
        <f t="shared" si="37"/>
        <v>15633</v>
      </c>
      <c r="BD18" s="139" t="str">
        <f>IF(AY18&lt;&gt;"", IF(RANK(BC18, BC$5:BC$62)+COUNTIF(BC$5:BC18,BC18)-1&lt;=(BD$65-BB$63), RANK(BC18, BC$5:BC$62)+COUNTIF(BC$5:BC18,BC18)-1, ""), "")</f>
        <v/>
      </c>
      <c r="BE18" s="140">
        <f t="shared" si="38"/>
        <v>4</v>
      </c>
      <c r="BF18" s="137">
        <v>194102</v>
      </c>
      <c r="BG18" s="137"/>
      <c r="BH18" s="154">
        <f t="shared" si="39"/>
        <v>3.8092827004219409</v>
      </c>
      <c r="BI18" s="139">
        <f t="shared" si="40"/>
        <v>3</v>
      </c>
      <c r="BJ18" s="139">
        <f t="shared" si="41"/>
        <v>41237</v>
      </c>
      <c r="BK18" s="139">
        <f>IF(BF18&lt;&gt;"", IF(RANK(BJ18, BJ$5:BJ$62)+COUNTIF(BJ$5:BJ18,BJ18)-1&lt;=(BK$65-BI$63), RANK(BJ18, BJ$5:BJ$62)+COUNTIF(BJ$5:BJ18,BJ18)-1, ""), "")</f>
        <v>1</v>
      </c>
      <c r="BL18" s="140">
        <f t="shared" si="42"/>
        <v>4</v>
      </c>
      <c r="BM18" s="137">
        <v>152130</v>
      </c>
      <c r="BN18" s="137"/>
      <c r="BO18" s="154">
        <f t="shared" si="43"/>
        <v>3.0887458631961504</v>
      </c>
      <c r="BP18" s="139">
        <f t="shared" si="44"/>
        <v>3</v>
      </c>
      <c r="BQ18" s="139">
        <f t="shared" si="45"/>
        <v>4371</v>
      </c>
      <c r="BR18" s="139" t="str">
        <f>IF(BM18&lt;&gt;"", IF(RANK(BQ18, BQ$5:BQ$62)+COUNTIF(BQ$5:BQ18,BQ18)-1&lt;=(BR$65-BP$63), RANK(BQ18, BQ$5:BQ$62)+COUNTIF(BQ$5:BQ18,BQ18)-1, ""), "")</f>
        <v/>
      </c>
      <c r="BS18" s="140">
        <f t="shared" si="46"/>
        <v>3</v>
      </c>
      <c r="BT18" s="137">
        <v>192035</v>
      </c>
      <c r="BU18" s="137"/>
      <c r="BV18" s="154">
        <f t="shared" si="47"/>
        <v>3.8465467510616138</v>
      </c>
      <c r="BW18" s="139">
        <f t="shared" si="48"/>
        <v>3</v>
      </c>
      <c r="BX18" s="139">
        <f t="shared" si="49"/>
        <v>42263</v>
      </c>
      <c r="BY18" s="139">
        <f>IF(BT18&lt;&gt;"", IF(RANK(BX18, BX$5:BX$62)+COUNTIF(BX$5:BX18,BX18)-1&lt;=(BY$65-BW$63), RANK(BX18, BX$5:BX$62)+COUNTIF(BX$5:BX18,BX18)-1, ""), "")</f>
        <v>1</v>
      </c>
      <c r="BZ18" s="140">
        <f t="shared" si="50"/>
        <v>4</v>
      </c>
      <c r="CA18" s="137">
        <v>139773</v>
      </c>
      <c r="CB18" s="137"/>
      <c r="CC18" s="154">
        <f t="shared" si="51"/>
        <v>2.7813308393361722</v>
      </c>
      <c r="CD18" s="139">
        <f t="shared" si="52"/>
        <v>2</v>
      </c>
      <c r="CE18" s="139">
        <f t="shared" si="53"/>
        <v>39265</v>
      </c>
      <c r="CF18" s="139">
        <f>IF(CA18&lt;&gt;"", IF(RANK(CE18, CE$5:CE$62)+COUNTIF(CE$5:CE18,CE18)-1&lt;=(CF$65-CD$63), RANK(CE18, CE$5:CE$62)+COUNTIF(CE$5:CE18,CE18)-1, ""), "")</f>
        <v>2</v>
      </c>
      <c r="CG18" s="140">
        <f t="shared" si="54"/>
        <v>3</v>
      </c>
      <c r="CH18" s="137">
        <v>116285</v>
      </c>
      <c r="CI18" s="137"/>
      <c r="CJ18" s="154">
        <f t="shared" si="55"/>
        <v>2.2442776083683946</v>
      </c>
      <c r="CK18" s="139">
        <f t="shared" si="56"/>
        <v>2</v>
      </c>
      <c r="CL18" s="139">
        <f t="shared" si="57"/>
        <v>12657</v>
      </c>
      <c r="CM18" s="139" t="str">
        <f>IF(CH18&lt;&gt;"", IF(RANK(CL18, CL$5:CL$62)+COUNTIF(CL$5:CL18,CL18)-1&lt;=(CM$65-CK$63), RANK(CL18, CL$5:CL$62)+COUNTIF(CL$5:CL18,CL18)-1, ""), "")</f>
        <v/>
      </c>
      <c r="CN18" s="140">
        <f t="shared" si="58"/>
        <v>2</v>
      </c>
      <c r="CO18" s="137">
        <v>133466</v>
      </c>
      <c r="CP18" s="137"/>
      <c r="CQ18" s="154">
        <f t="shared" si="59"/>
        <v>2.6340240773633314</v>
      </c>
      <c r="CR18" s="139">
        <f t="shared" si="60"/>
        <v>2</v>
      </c>
      <c r="CS18" s="139">
        <f t="shared" si="61"/>
        <v>32126</v>
      </c>
      <c r="CT18" s="139">
        <f>IF(CO18&lt;&gt;"", IF(RANK(CS18, CS$5:CS$62)+COUNTIF(CS$5:CS18,CS18)-1&lt;=(CT$65-CR$63), RANK(CS18, CS$5:CS$62)+COUNTIF(CS$5:CS18,CS18)-1, ""), "")</f>
        <v>1</v>
      </c>
      <c r="CU18" s="140">
        <f t="shared" si="62"/>
        <v>3</v>
      </c>
      <c r="CV18" s="137">
        <v>219012</v>
      </c>
      <c r="CW18" s="137"/>
      <c r="CX18" s="154">
        <f t="shared" si="63"/>
        <v>4.6837467921300258</v>
      </c>
      <c r="CY18" s="139">
        <f t="shared" si="64"/>
        <v>4</v>
      </c>
      <c r="CZ18" s="139">
        <f t="shared" si="65"/>
        <v>31972</v>
      </c>
      <c r="DA18" s="139">
        <f>IF(CV18&lt;&gt;"", IF(RANK(CZ18, CZ$5:CZ$62)+COUNTIF(CZ$5:CZ18,CZ18)-1&lt;=(DA$65-CY$63), RANK(CZ18, CZ$5:CZ$62)+COUNTIF(CZ$5:CZ18,CZ18)-1, ""), "")</f>
        <v>2</v>
      </c>
      <c r="DB18" s="140">
        <f t="shared" si="66"/>
        <v>5</v>
      </c>
      <c r="DC18" s="137">
        <v>56063</v>
      </c>
      <c r="DD18" s="137"/>
      <c r="DE18" s="154">
        <f t="shared" si="67"/>
        <v>1.0866185990619064</v>
      </c>
      <c r="DF18" s="139">
        <f t="shared" si="68"/>
        <v>1</v>
      </c>
      <c r="DG18" s="139">
        <f t="shared" si="69"/>
        <v>4469</v>
      </c>
      <c r="DH18" s="139" t="str">
        <f>IF(DC18&lt;&gt;"", IF(RANK(DG18, DG$5:DG$62)+COUNTIF(DG$5:DG18,DG18)-1&lt;=(DH$65-DF$63), RANK(DG18, DG$5:DG$62)+COUNTIF(DG$5:DG18,DG18)-1, ""), "")</f>
        <v/>
      </c>
      <c r="DI18" s="140">
        <f t="shared" si="70"/>
        <v>1</v>
      </c>
      <c r="DJ18" s="137">
        <v>64702</v>
      </c>
      <c r="DK18" s="137"/>
      <c r="DL18" s="154">
        <f t="shared" si="71"/>
        <v>1.3398910725009836</v>
      </c>
      <c r="DM18" s="139">
        <f t="shared" si="72"/>
        <v>1</v>
      </c>
      <c r="DN18" s="139">
        <f t="shared" si="73"/>
        <v>16413</v>
      </c>
      <c r="DO18" s="139" t="str">
        <f>IF(DJ18&lt;&gt;"", IF(RANK(DN18, DN$5:DN$62)+COUNTIF(DN$5:DN18,DN18)-1&lt;=(DO$65-DM$63), RANK(DN18, DN$5:DN$62)+COUNTIF(DN$5:DN18,DN18)-1, ""), "")</f>
        <v/>
      </c>
      <c r="DP18" s="140">
        <f t="shared" si="74"/>
        <v>1</v>
      </c>
      <c r="DQ18" s="137">
        <v>59590</v>
      </c>
      <c r="DR18" s="137"/>
      <c r="DS18" s="154">
        <f t="shared" si="75"/>
        <v>1.2211315805651755</v>
      </c>
      <c r="DT18" s="139">
        <f t="shared" si="76"/>
        <v>1</v>
      </c>
      <c r="DU18" s="139">
        <f t="shared" si="77"/>
        <v>10791</v>
      </c>
      <c r="DV18" s="139" t="str">
        <f>IF(DQ18&lt;&gt;"", IF(RANK(DU18, DU$5:DU$62)+COUNTIF(DU$5:DU18,DU18)-1&lt;=(DV$65-DT$63), RANK(DU18, DU$5:DU$62)+COUNTIF(DU$5:DU18,DU18)-1, ""), "")</f>
        <v/>
      </c>
      <c r="DW18" s="140">
        <f t="shared" si="78"/>
        <v>1</v>
      </c>
      <c r="DX18" s="137">
        <v>107964</v>
      </c>
      <c r="DY18" s="137"/>
      <c r="DZ18" s="154">
        <f t="shared" si="79"/>
        <v>2.358889204483384</v>
      </c>
      <c r="EA18" s="139">
        <f t="shared" si="80"/>
        <v>2</v>
      </c>
      <c r="EB18" s="139">
        <f t="shared" si="81"/>
        <v>16426</v>
      </c>
      <c r="EC18" s="139" t="str">
        <f>IF(DX18&lt;&gt;"", IF(RANK(EB18, EB$5:EB$62)+COUNTIF(EB$5:EB18,EB18)-1&lt;=(EC$65-EA$63), RANK(EB18, EB$5:EB$62)+COUNTIF(EB$5:EB18,EB18)-1, ""), "")</f>
        <v/>
      </c>
      <c r="ED18" s="140">
        <f t="shared" si="82"/>
        <v>2</v>
      </c>
      <c r="EE18" s="137">
        <v>80841</v>
      </c>
      <c r="EF18" s="137"/>
      <c r="EG18" s="154">
        <f t="shared" si="83"/>
        <v>1.5495984205179321</v>
      </c>
      <c r="EH18" s="139">
        <f t="shared" si="84"/>
        <v>1</v>
      </c>
      <c r="EI18" s="139">
        <f t="shared" si="85"/>
        <v>28672</v>
      </c>
      <c r="EJ18" s="139" t="str">
        <f>IF(EE18&lt;&gt;"", IF(RANK(EI18, EI$5:EI$62)+COUNTIF(EI$5:EI18,EI18)-1&lt;=(EJ$65-EH$63), RANK(EI18, EI$5:EI$62)+COUNTIF(EI$5:EI18,EI18)-1, ""), "")</f>
        <v/>
      </c>
      <c r="EK18" s="140">
        <f t="shared" si="86"/>
        <v>1</v>
      </c>
      <c r="EL18" s="137">
        <v>57119</v>
      </c>
      <c r="EM18" s="137"/>
      <c r="EN18" s="154">
        <f t="shared" si="87"/>
        <v>1.2195533350414212</v>
      </c>
      <c r="EO18" s="139">
        <f t="shared" si="88"/>
        <v>1</v>
      </c>
      <c r="EP18" s="139">
        <f t="shared" si="89"/>
        <v>10283</v>
      </c>
      <c r="EQ18" s="139" t="str">
        <f>IF(EL18&lt;&gt;"", IF(RANK(EP18, EP$5:EP$62)+COUNTIF(EP$5:EP18,EP18)-1&lt;=(EQ$65-EO$63), RANK(EP18, EP$5:EP$62)+COUNTIF(EP$5:EP18,EP18)-1, ""), "")</f>
        <v/>
      </c>
      <c r="ER18" s="140">
        <f t="shared" si="90"/>
        <v>1</v>
      </c>
      <c r="ES18" s="137">
        <v>59114</v>
      </c>
      <c r="ET18" s="137"/>
      <c r="EU18" s="154">
        <f t="shared" si="91"/>
        <v>1.1749950308089843</v>
      </c>
      <c r="EV18" s="139">
        <f t="shared" si="92"/>
        <v>1</v>
      </c>
      <c r="EW18" s="139">
        <f t="shared" si="93"/>
        <v>8804</v>
      </c>
      <c r="EX18" s="139" t="str">
        <f>IF(ES18&lt;&gt;"", IF(RANK(EW18, EW$5:EW$62)+COUNTIF(EW$5:EW18,EW18)-1&lt;=(EX$65-EV$63), RANK(EW18, EW$5:EW$62)+COUNTIF(EW$5:EW18,EW18)-1, ""), "")</f>
        <v/>
      </c>
      <c r="EY18" s="140">
        <f t="shared" si="94"/>
        <v>1</v>
      </c>
      <c r="EZ18" s="137">
        <v>38290</v>
      </c>
      <c r="FA18" s="137"/>
      <c r="FB18" s="154">
        <f t="shared" si="95"/>
        <v>0.76229345012940475</v>
      </c>
      <c r="FC18" s="139">
        <f t="shared" si="96"/>
        <v>0</v>
      </c>
      <c r="FD18" s="139">
        <f t="shared" si="97"/>
        <v>38290</v>
      </c>
      <c r="FE18" s="139">
        <f>IF(EZ18&lt;&gt;"", IF(RANK(FD18, FD$5:FD$62)+COUNTIF(FD$5:FD18,FD18)-1&lt;=(FE$65-FC$63), RANK(FD18, FD$5:FD$62)+COUNTIF(FD$5:FD18,FD18)-1, ""), "")</f>
        <v>2</v>
      </c>
      <c r="FF18" s="140">
        <f t="shared" si="98"/>
        <v>1</v>
      </c>
      <c r="FG18" s="137">
        <v>45796</v>
      </c>
      <c r="FH18" s="137"/>
      <c r="FI18" s="154">
        <f t="shared" si="99"/>
        <v>0.98268351822844024</v>
      </c>
      <c r="FJ18" s="139">
        <f t="shared" si="100"/>
        <v>0</v>
      </c>
      <c r="FK18" s="139">
        <f t="shared" si="101"/>
        <v>45796</v>
      </c>
      <c r="FL18" s="139">
        <f>IF(FG18&lt;&gt;"", IF(RANK(FK18, FK$5:FK$62)+COUNTIF(FK$5:FK18,FK18)-1&lt;=(FL$65-FJ$63), RANK(FK18, FK$5:FK$62)+COUNTIF(FK$5:FK18,FK18)-1, ""), "")</f>
        <v>1</v>
      </c>
      <c r="FM18" s="140">
        <f t="shared" si="102"/>
        <v>1</v>
      </c>
      <c r="FN18" s="137">
        <v>33980</v>
      </c>
      <c r="FO18" s="137"/>
      <c r="FP18" s="154">
        <f t="shared" si="103"/>
        <v>0.73595980160706942</v>
      </c>
      <c r="FQ18" s="139">
        <f t="shared" si="104"/>
        <v>0</v>
      </c>
      <c r="FR18" s="139">
        <f t="shared" si="105"/>
        <v>33980</v>
      </c>
      <c r="FS18" s="139">
        <f>IF(FN18&lt;&gt;"", IF(RANK(FR18, FR$5:FR$62)+COUNTIF(FR$5:FR18,FR18)-1&lt;=(FS$65-FQ$63), RANK(FR18, FR$5:FR$62)+COUNTIF(FR$5:FR18,FR18)-1, ""), "")</f>
        <v>1</v>
      </c>
      <c r="FT18" s="140">
        <f t="shared" si="106"/>
        <v>1</v>
      </c>
      <c r="FU18" s="137">
        <v>181701</v>
      </c>
      <c r="FV18" s="137"/>
      <c r="FW18" s="154">
        <f t="shared" si="107"/>
        <v>3.8953179265103115</v>
      </c>
      <c r="FX18" s="139">
        <f t="shared" si="108"/>
        <v>3</v>
      </c>
      <c r="FY18" s="139">
        <f t="shared" si="109"/>
        <v>41763</v>
      </c>
      <c r="FZ18" s="139">
        <f>IF(FU18&lt;&gt;"", IF(RANK(FY18, FY$5:FY$62)+COUNTIF(FY$5:FY18,FY18)-1&lt;=(FZ$65-FX$63), RANK(FY18, FY$5:FY$62)+COUNTIF(FY$5:FY18,FY18)-1, ""), "")</f>
        <v>2</v>
      </c>
      <c r="GA18" s="140">
        <f t="shared" si="110"/>
        <v>4</v>
      </c>
      <c r="GB18" s="137">
        <v>119319</v>
      </c>
      <c r="GC18" s="137"/>
      <c r="GD18" s="154">
        <f t="shared" si="111"/>
        <v>2.7756996301207342</v>
      </c>
      <c r="GE18" s="139">
        <f t="shared" si="112"/>
        <v>2</v>
      </c>
      <c r="GF18" s="139">
        <f t="shared" si="113"/>
        <v>33345</v>
      </c>
      <c r="GG18" s="139">
        <f>IF(GB18&lt;&gt;"", IF(RANK(GF18, GF$5:GF$62)+COUNTIF(GF$5:GF18,GF18)-1&lt;=(GG$65-GE$63), RANK(GF18, GF$5:GF$62)+COUNTIF(GF$5:GF18,GF18)-1, ""), "")</f>
        <v>2</v>
      </c>
      <c r="GH18" s="140">
        <f t="shared" si="114"/>
        <v>3</v>
      </c>
      <c r="GI18" s="137">
        <v>284791</v>
      </c>
      <c r="GJ18" s="137"/>
      <c r="GK18" s="154">
        <f t="shared" si="115"/>
        <v>6.0738568503668313</v>
      </c>
      <c r="GL18" s="139">
        <f t="shared" si="116"/>
        <v>6</v>
      </c>
      <c r="GM18" s="139">
        <f t="shared" si="117"/>
        <v>3463</v>
      </c>
      <c r="GN18" s="139" t="str">
        <f>IF(GI18&lt;&gt;"", IF(RANK(GM18, GM$5:GM$62)+COUNTIF(GM$5:GM18,GM18)-1&lt;=(GN$65-GL$63), RANK(GM18, GM$5:GM$62)+COUNTIF(GM$5:GM18,GM18)-1, ""), "")</f>
        <v/>
      </c>
      <c r="GO18" s="140">
        <f t="shared" si="118"/>
        <v>6</v>
      </c>
      <c r="GP18" s="137">
        <v>195531</v>
      </c>
      <c r="GQ18" s="137"/>
      <c r="GR18" s="154">
        <f t="shared" si="119"/>
        <v>3.9573163327261689</v>
      </c>
      <c r="GS18" s="139">
        <f t="shared" si="120"/>
        <v>3</v>
      </c>
      <c r="GT18" s="139">
        <f t="shared" si="121"/>
        <v>47301</v>
      </c>
      <c r="GU18" s="139">
        <f>IF(GP18&lt;&gt;"", IF(RANK(GT18, GT$5:GT$62)+COUNTIF(GT$5:GT18,GT18)-1&lt;=(GU$65-GS$63), RANK(GT18, GT$5:GT$62)+COUNTIF(GT$5:GT18,GT18)-1, ""), "")</f>
        <v>1</v>
      </c>
      <c r="GV18" s="140">
        <f t="shared" si="122"/>
        <v>4</v>
      </c>
      <c r="GW18" s="137">
        <v>222143</v>
      </c>
      <c r="GX18" s="137"/>
      <c r="GY18" s="154">
        <f t="shared" si="123"/>
        <v>5.19146996961907</v>
      </c>
      <c r="GZ18" s="139">
        <f t="shared" si="124"/>
        <v>5</v>
      </c>
      <c r="HA18" s="139">
        <f t="shared" si="125"/>
        <v>8193</v>
      </c>
      <c r="HB18" s="139" t="str">
        <f>IF(GW18&lt;&gt;"", IF(RANK(HA18, HA$5:HA$62)+COUNTIF(HA$5:HA18,HA18)-1&lt;=(HB$65-GZ$63), RANK(HA18, HA$5:HA$62)+COUNTIF(HA$5:HA18,HA18)-1, ""), "")</f>
        <v/>
      </c>
      <c r="HC18" s="140">
        <f t="shared" si="126"/>
        <v>5</v>
      </c>
      <c r="HD18" s="137">
        <v>229094</v>
      </c>
      <c r="HE18" s="137"/>
      <c r="HF18" s="154">
        <f t="shared" si="127"/>
        <v>5.3331005424028683</v>
      </c>
      <c r="HG18" s="139">
        <f t="shared" si="128"/>
        <v>5</v>
      </c>
      <c r="HH18" s="139">
        <f t="shared" si="129"/>
        <v>14309</v>
      </c>
      <c r="HI18" s="139" t="str">
        <f>IF(HD18&lt;&gt;"", IF(RANK(HH18, HH$5:HH$62)+COUNTIF(HH$5:HH18,HH18)-1&lt;=(HI$65-HG$63), RANK(HH18, HH$5:HH$62)+COUNTIF(HH$5:HH18,HH18)-1, ""), "")</f>
        <v/>
      </c>
      <c r="HJ18" s="140">
        <f t="shared" si="130"/>
        <v>5</v>
      </c>
      <c r="HK18" s="137">
        <v>307843</v>
      </c>
      <c r="HL18" s="137"/>
      <c r="HM18" s="154">
        <f t="shared" si="131"/>
        <v>7.5340920215369556</v>
      </c>
      <c r="HN18" s="139">
        <f t="shared" si="132"/>
        <v>7</v>
      </c>
      <c r="HO18" s="139">
        <f t="shared" si="133"/>
        <v>21823</v>
      </c>
      <c r="HP18" s="139" t="str">
        <f>IF(HK18&lt;&gt;"", IF(RANK(HO18, HO$5:HO$62)+COUNTIF(HO$5:HO18,HO18)-1&lt;=(HP$65-HN$63), RANK(HO18, HO$5:HO$62)+COUNTIF(HO$5:HO18,HO18)-1, ""), "")</f>
        <v/>
      </c>
      <c r="HQ18" s="140">
        <f t="shared" si="134"/>
        <v>7</v>
      </c>
      <c r="HR18" s="137">
        <v>279366</v>
      </c>
      <c r="HS18" s="137"/>
      <c r="HT18" s="154">
        <f t="shared" si="135"/>
        <v>6.9566711489616013</v>
      </c>
      <c r="HU18" s="139">
        <f t="shared" si="136"/>
        <v>6</v>
      </c>
      <c r="HV18" s="139">
        <f t="shared" si="137"/>
        <v>38418</v>
      </c>
      <c r="HW18" s="139">
        <f>IF(HR18&lt;&gt;"", IF(RANK(HV18, HV$5:HV$62)+COUNTIF(HV$5:HV18,HV18)-1&lt;=(HW$65-HU$63), RANK(HV18, HV$5:HV$62)+COUNTIF(HV$5:HV18,HV18)-1, ""), "")</f>
        <v>1</v>
      </c>
      <c r="HX18" s="140">
        <f t="shared" si="138"/>
        <v>7</v>
      </c>
      <c r="HY18" s="137">
        <v>169677</v>
      </c>
      <c r="HZ18" s="137"/>
      <c r="IA18" s="154">
        <f t="shared" si="139"/>
        <v>4.4724814170488694</v>
      </c>
      <c r="IB18" s="139">
        <f t="shared" si="140"/>
        <v>4</v>
      </c>
      <c r="IC18" s="139">
        <f t="shared" si="141"/>
        <v>17925</v>
      </c>
      <c r="ID18" s="139" t="str">
        <f>IF(HY18&lt;&gt;"", IF(RANK(IC18, IC$5:IC$62)+COUNTIF(IC$5:IC18,IC18)-1&lt;=(ID$65-IB$63), RANK(IC18, IC$5:IC$62)+COUNTIF(IC$5:IC18,IC18)-1, ""), "")</f>
        <v/>
      </c>
      <c r="IE18" s="140">
        <f t="shared" si="142"/>
        <v>4</v>
      </c>
      <c r="IF18" s="137">
        <v>210139</v>
      </c>
      <c r="IG18" s="137"/>
      <c r="IH18" s="154">
        <f t="shared" si="143"/>
        <v>5.0783972546460765</v>
      </c>
      <c r="II18" s="139">
        <f t="shared" si="144"/>
        <v>5</v>
      </c>
      <c r="IJ18" s="139">
        <f t="shared" si="145"/>
        <v>3244</v>
      </c>
      <c r="IK18" s="139" t="str">
        <f>IF(IF18&lt;&gt;"", IF(RANK(IJ18, IJ$5:IJ$62)+COUNTIF(IJ$5:IJ18,IJ18)-1&lt;=(IK$65-II$63), RANK(IJ18, IJ$5:IJ$62)+COUNTIF(IJ$5:IJ18,IJ18)-1, ""), "")</f>
        <v/>
      </c>
      <c r="IL18" s="140">
        <f t="shared" si="146"/>
        <v>5</v>
      </c>
      <c r="IM18" s="137">
        <v>136016</v>
      </c>
      <c r="IN18" s="137"/>
      <c r="IO18" s="154">
        <f t="shared" si="147"/>
        <v>3.2510935296507877</v>
      </c>
      <c r="IP18" s="139">
        <f t="shared" si="148"/>
        <v>3</v>
      </c>
      <c r="IQ18" s="139">
        <f t="shared" si="149"/>
        <v>10505</v>
      </c>
      <c r="IR18" s="139" t="str">
        <f>IF(IM18&lt;&gt;"", IF(RANK(IQ18, IQ$5:IQ$62)+COUNTIF(IQ$5:IQ18,IQ18)-1&lt;=(IR$65-IP$63), RANK(IQ18, IQ$5:IQ$62)+COUNTIF(IQ$5:IQ18,IQ18)-1, ""), "")</f>
        <v/>
      </c>
      <c r="IS18" s="140">
        <f t="shared" si="150"/>
        <v>3</v>
      </c>
      <c r="IT18" s="137">
        <v>50373</v>
      </c>
      <c r="IU18" s="137"/>
      <c r="IV18" s="154">
        <f t="shared" si="151"/>
        <v>1.0361829925535855</v>
      </c>
      <c r="IW18" s="139">
        <f t="shared" si="152"/>
        <v>1</v>
      </c>
      <c r="IX18" s="139">
        <f t="shared" si="153"/>
        <v>1759</v>
      </c>
      <c r="IY18" s="139" t="str">
        <f>IF(IT18&lt;&gt;"", IF(RANK(IX18, IX$5:IX$62)+COUNTIF(IX$5:IX18,IX18)-1&lt;=(IY$65-IW$63), RANK(IX18, IX$5:IX$62)+COUNTIF(IX$5:IX18,IX18)-1, ""), "")</f>
        <v/>
      </c>
      <c r="IZ18" s="140">
        <f t="shared" si="154"/>
        <v>1</v>
      </c>
      <c r="JA18" s="137">
        <v>47813</v>
      </c>
      <c r="JB18" s="137"/>
      <c r="JC18" s="154">
        <f t="shared" si="155"/>
        <v>0.97259967453213991</v>
      </c>
      <c r="JD18" s="139">
        <f t="shared" si="156"/>
        <v>0</v>
      </c>
      <c r="JE18" s="139">
        <f t="shared" si="157"/>
        <v>47813</v>
      </c>
      <c r="JF18" s="139">
        <f>IF(JA18&lt;&gt;"", IF(RANK(JE18, JE$5:JE$62)+COUNTIF(JE$5:JE18,JE18)-1&lt;=(JF$65-JD$63), RANK(JE18, JE$5:JE$62)+COUNTIF(JE$5:JE18,JE18)-1, ""), "")</f>
        <v>1</v>
      </c>
      <c r="JG18" s="140">
        <f t="shared" si="158"/>
        <v>1</v>
      </c>
      <c r="JH18" s="137">
        <v>152473</v>
      </c>
      <c r="JI18" s="137"/>
      <c r="JJ18" s="154">
        <f t="shared" si="159"/>
        <v>3.1776462497134403</v>
      </c>
      <c r="JK18" s="139">
        <f t="shared" si="160"/>
        <v>3</v>
      </c>
      <c r="JL18" s="139">
        <f t="shared" si="161"/>
        <v>8524</v>
      </c>
      <c r="JM18" s="139" t="str">
        <f>IF(JH18&lt;&gt;"", IF(RANK(JL18, JL$5:JL$62)+COUNTIF(JL$5:JL18,JL18)-1&lt;=(JM$65-JK$63), RANK(JL18, JL$5:JL$62)+COUNTIF(JL$5:JL18,JL18)-1, ""), "")</f>
        <v/>
      </c>
      <c r="JN18" s="140">
        <f t="shared" si="162"/>
        <v>3</v>
      </c>
      <c r="JO18" s="137">
        <v>76154</v>
      </c>
      <c r="JP18" s="137"/>
      <c r="JQ18" s="154">
        <f t="shared" si="163"/>
        <v>1.6791391969660221</v>
      </c>
      <c r="JR18" s="139">
        <f t="shared" si="164"/>
        <v>1</v>
      </c>
      <c r="JS18" s="139">
        <f t="shared" si="165"/>
        <v>30801</v>
      </c>
      <c r="JT18" s="139">
        <f>IF(JO18&lt;&gt;"", IF(RANK(JS18, JS$5:JS$62)+COUNTIF(JS$5:JS18,JS18)-1&lt;=(JT$65-JR$63), RANK(JS18, JS$5:JS$62)+COUNTIF(JS$5:JS18,JS18)-1, ""), "")</f>
        <v>2</v>
      </c>
      <c r="JU18" s="140">
        <f t="shared" si="166"/>
        <v>2</v>
      </c>
      <c r="JV18" s="137">
        <v>61577</v>
      </c>
      <c r="JW18" s="137"/>
      <c r="JX18" s="154">
        <f t="shared" si="167"/>
        <v>1.2698383238472326</v>
      </c>
      <c r="JY18" s="139">
        <f t="shared" si="168"/>
        <v>1</v>
      </c>
      <c r="JZ18" s="139">
        <f t="shared" si="169"/>
        <v>13085</v>
      </c>
      <c r="KA18" s="139" t="str">
        <f>IF(JV18&lt;&gt;"", IF(RANK(JZ18, JZ$5:JZ$62)+COUNTIF(JZ$5:JZ18,JZ18)-1&lt;=(KA$65-JY$63), RANK(JZ18, JZ$5:JZ$62)+COUNTIF(JZ$5:JZ18,JZ18)-1, ""), "")</f>
        <v/>
      </c>
      <c r="KB18" s="140">
        <f t="shared" si="170"/>
        <v>1</v>
      </c>
      <c r="KC18" s="141">
        <f t="shared" si="171"/>
        <v>137</v>
      </c>
      <c r="KD18" s="142">
        <f t="shared" si="172"/>
        <v>6239310</v>
      </c>
      <c r="KE18" s="142">
        <v>6460035</v>
      </c>
      <c r="KF18" s="142">
        <f t="shared" si="173"/>
        <v>12699345</v>
      </c>
      <c r="KG18" s="143"/>
      <c r="KH18" s="144">
        <f t="shared" si="2"/>
        <v>12699345</v>
      </c>
      <c r="KI18" s="145">
        <f t="shared" si="3"/>
        <v>137</v>
      </c>
      <c r="KJ18" s="145" t="str">
        <f t="shared" si="174"/>
        <v/>
      </c>
      <c r="KK18" s="145"/>
      <c r="KL18" s="146">
        <f t="shared" si="175"/>
        <v>163.6007549211584</v>
      </c>
      <c r="KM18" s="145">
        <f t="shared" si="176"/>
        <v>163</v>
      </c>
      <c r="KN18" s="144">
        <f t="shared" si="177"/>
        <v>46633</v>
      </c>
      <c r="KO18" s="144" t="str">
        <f>IF(KN18&lt;&gt;"", IF(RANK(KN18, $KN$5:$KN$62)+COUNTIF(KN$5:KN18,KN18)-1&lt;=(400-$KJ$63-$KM$63), RANK(KN18, $KN$5:$KN$62)+COUNTIF(KN$5:KN18,KN18)-1, ""), "")</f>
        <v/>
      </c>
      <c r="KP18" s="144">
        <f t="shared" si="178"/>
        <v>163</v>
      </c>
      <c r="KQ18" s="147">
        <f t="shared" si="4"/>
        <v>26</v>
      </c>
      <c r="KS18" s="149">
        <f t="shared" si="5"/>
        <v>0.39785568535022314</v>
      </c>
      <c r="KT18" s="150">
        <f t="shared" si="6"/>
        <v>0.40749999999999997</v>
      </c>
      <c r="KU18" s="151">
        <f t="shared" si="179"/>
        <v>9.6443146497768306E-3</v>
      </c>
      <c r="KW18" s="152">
        <f t="shared" si="7"/>
        <v>12699345</v>
      </c>
      <c r="KX18" s="150">
        <f t="shared" si="180"/>
        <v>0.40798670344519172</v>
      </c>
      <c r="KY18" s="150">
        <f t="shared" si="8"/>
        <v>0.40749999999999997</v>
      </c>
      <c r="KZ18" s="153">
        <f t="shared" si="181"/>
        <v>-4.8670344519174957E-4</v>
      </c>
    </row>
    <row r="19" spans="1:312" ht="15" customHeight="1" x14ac:dyDescent="0.2">
      <c r="A19" s="128" t="s">
        <v>185</v>
      </c>
      <c r="B19" s="123">
        <v>177</v>
      </c>
      <c r="C19" s="123"/>
      <c r="D19" s="124">
        <f t="shared" si="0"/>
        <v>3.5866261398176291E-3</v>
      </c>
      <c r="E19" s="125">
        <f t="shared" si="9"/>
        <v>0</v>
      </c>
      <c r="F19" s="125">
        <f t="shared" si="1"/>
        <v>177</v>
      </c>
      <c r="G19" s="125" t="str">
        <f>IF(B19&lt;&gt;"", IF(RANK(F19, F$5:F$62)+COUNTIF(F$5:F19,F19)-1&lt;=(G$65-E$63), RANK(F19, F$5:F$62)+COUNTIF(F$5:F19,F19)-1, ""), "")</f>
        <v/>
      </c>
      <c r="H19" s="135">
        <f t="shared" si="10"/>
        <v>0</v>
      </c>
      <c r="I19" s="123">
        <v>428</v>
      </c>
      <c r="J19" s="123"/>
      <c r="K19" s="124">
        <f t="shared" si="11"/>
        <v>9.3158914306858496E-3</v>
      </c>
      <c r="L19" s="125">
        <f t="shared" si="12"/>
        <v>0</v>
      </c>
      <c r="M19" s="125">
        <f t="shared" si="13"/>
        <v>428</v>
      </c>
      <c r="N19" s="125" t="str">
        <f>IF(I19&lt;&gt;"", IF(RANK(M19, M$5:M$62)+COUNTIF(M$5:M19,M19)-1&lt;=(N$65-L$63), RANK(M19, M$5:M$62)+COUNTIF(M$5:M19,M19)-1, ""), "")</f>
        <v/>
      </c>
      <c r="O19" s="135">
        <f t="shared" si="14"/>
        <v>0</v>
      </c>
      <c r="P19" s="123">
        <v>257</v>
      </c>
      <c r="Q19" s="123"/>
      <c r="R19" s="124">
        <f t="shared" si="15"/>
        <v>6.1682467298691951E-3</v>
      </c>
      <c r="S19" s="125">
        <f t="shared" si="16"/>
        <v>0</v>
      </c>
      <c r="T19" s="125">
        <f t="shared" si="17"/>
        <v>257</v>
      </c>
      <c r="U19" s="125" t="str">
        <f>IF(P19&lt;&gt;"", IF(RANK(T19, T$5:T$62)+COUNTIF(T$5:T19,T19)-1&lt;=(U$65-S$63), RANK(T19, T$5:T$62)+COUNTIF(T$5:T19,T19)-1, ""), "")</f>
        <v/>
      </c>
      <c r="V19" s="135">
        <f t="shared" si="18"/>
        <v>0</v>
      </c>
      <c r="W19" s="123">
        <v>448</v>
      </c>
      <c r="X19" s="123"/>
      <c r="Y19" s="124">
        <f t="shared" si="19"/>
        <v>1.1203641183384599E-2</v>
      </c>
      <c r="Z19" s="125">
        <f t="shared" si="20"/>
        <v>0</v>
      </c>
      <c r="AA19" s="125">
        <f t="shared" si="21"/>
        <v>448</v>
      </c>
      <c r="AB19" s="125" t="str">
        <f>IF(W19&lt;&gt;"", IF(RANK(AA19, AA$5:AA$62)+COUNTIF(AA$5:AA19,AA19)-1&lt;=(AB$65-Z$63), RANK(AA19, AA$5:AA$62)+COUNTIF(AA$5:AA19,AA19)-1, ""), "")</f>
        <v/>
      </c>
      <c r="AC19" s="135">
        <f t="shared" si="22"/>
        <v>0</v>
      </c>
      <c r="AD19" s="123">
        <v>596</v>
      </c>
      <c r="AE19" s="123"/>
      <c r="AF19" s="124">
        <f t="shared" si="23"/>
        <v>1.537429706443791E-2</v>
      </c>
      <c r="AG19" s="125">
        <f t="shared" si="24"/>
        <v>0</v>
      </c>
      <c r="AH19" s="125">
        <f t="shared" si="25"/>
        <v>596</v>
      </c>
      <c r="AI19" s="125" t="str">
        <f>IF(AD19&lt;&gt;"", IF(RANK(AH19, AH$5:AH$62)+COUNTIF(AH$5:AH19,AH19)-1&lt;=(AI$65-AG$63), RANK(AH19, AH$5:AH$62)+COUNTIF(AH$5:AH19,AH19)-1, ""), "")</f>
        <v/>
      </c>
      <c r="AJ19" s="135">
        <f t="shared" si="26"/>
        <v>0</v>
      </c>
      <c r="AK19" s="123">
        <v>287</v>
      </c>
      <c r="AL19" s="123"/>
      <c r="AM19" s="124">
        <f t="shared" si="27"/>
        <v>5.8173710347623388E-3</v>
      </c>
      <c r="AN19" s="125">
        <f t="shared" si="28"/>
        <v>0</v>
      </c>
      <c r="AO19" s="125">
        <f t="shared" si="29"/>
        <v>287</v>
      </c>
      <c r="AP19" s="125" t="str">
        <f>IF(AK19&lt;&gt;"", IF(RANK(AO19, AO$5:AO$62)+COUNTIF(AO$5:AO19,AO19)-1&lt;=(AP$65-AN$63), RANK(AO19, AO$5:AO$62)+COUNTIF(AO$5:AO19,AO19)-1, ""), "")</f>
        <v/>
      </c>
      <c r="AQ19" s="135">
        <f t="shared" si="30"/>
        <v>0</v>
      </c>
      <c r="AR19" s="123">
        <v>417</v>
      </c>
      <c r="AS19" s="123"/>
      <c r="AT19" s="124">
        <f t="shared" si="31"/>
        <v>9.8432631479558122E-3</v>
      </c>
      <c r="AU19" s="125">
        <f t="shared" si="32"/>
        <v>0</v>
      </c>
      <c r="AV19" s="125">
        <f t="shared" si="33"/>
        <v>417</v>
      </c>
      <c r="AW19" s="125" t="str">
        <f>IF(AR19&lt;&gt;"", IF(RANK(AV19, AV$5:AV$62)+COUNTIF(AV$5:AV19,AV19)-1&lt;=(AW$65-AU$63), RANK(AV19, AV$5:AV$62)+COUNTIF(AV$5:AV19,AV19)-1, ""), "")</f>
        <v/>
      </c>
      <c r="AX19" s="135">
        <f t="shared" si="34"/>
        <v>0</v>
      </c>
      <c r="AY19" s="123">
        <v>433</v>
      </c>
      <c r="AZ19" s="123"/>
      <c r="BA19" s="124">
        <f t="shared" si="35"/>
        <v>8.7660694402267435E-3</v>
      </c>
      <c r="BB19" s="125">
        <f t="shared" si="36"/>
        <v>0</v>
      </c>
      <c r="BC19" s="125">
        <f t="shared" si="37"/>
        <v>433</v>
      </c>
      <c r="BD19" s="125" t="str">
        <f>IF(AY19&lt;&gt;"", IF(RANK(BC19, BC$5:BC$62)+COUNTIF(BC$5:BC19,BC19)-1&lt;=(BD$65-BB$63), RANK(BC19, BC$5:BC$62)+COUNTIF(BC$5:BC19,BC19)-1, ""), "")</f>
        <v/>
      </c>
      <c r="BE19" s="135">
        <f t="shared" si="38"/>
        <v>0</v>
      </c>
      <c r="BF19" s="123">
        <v>344</v>
      </c>
      <c r="BG19" s="123"/>
      <c r="BH19" s="124">
        <f t="shared" si="39"/>
        <v>6.7510548523206752E-3</v>
      </c>
      <c r="BI19" s="125">
        <f t="shared" si="40"/>
        <v>0</v>
      </c>
      <c r="BJ19" s="125">
        <f t="shared" si="41"/>
        <v>344</v>
      </c>
      <c r="BK19" s="125" t="str">
        <f>IF(BF19&lt;&gt;"", IF(RANK(BJ19, BJ$5:BJ$62)+COUNTIF(BJ$5:BJ19,BJ19)-1&lt;=(BK$65-BI$63), RANK(BJ19, BJ$5:BJ$62)+COUNTIF(BJ$5:BJ19,BJ19)-1, ""), "")</f>
        <v/>
      </c>
      <c r="BL19" s="135">
        <f t="shared" si="42"/>
        <v>0</v>
      </c>
      <c r="BM19" s="123">
        <v>270</v>
      </c>
      <c r="BN19" s="123"/>
      <c r="BO19" s="124">
        <f t="shared" si="43"/>
        <v>5.4818995797210326E-3</v>
      </c>
      <c r="BP19" s="125">
        <f t="shared" si="44"/>
        <v>0</v>
      </c>
      <c r="BQ19" s="125">
        <f t="shared" si="45"/>
        <v>270</v>
      </c>
      <c r="BR19" s="125" t="str">
        <f>IF(BM19&lt;&gt;"", IF(RANK(BQ19, BQ$5:BQ$62)+COUNTIF(BQ$5:BQ19,BQ19)-1&lt;=(BR$65-BP$63), RANK(BQ19, BQ$5:BQ$62)+COUNTIF(BQ$5:BQ19,BQ19)-1, ""), "")</f>
        <v/>
      </c>
      <c r="BS19" s="135">
        <f t="shared" si="46"/>
        <v>0</v>
      </c>
      <c r="BT19" s="123">
        <v>465</v>
      </c>
      <c r="BU19" s="123"/>
      <c r="BV19" s="124">
        <f t="shared" si="47"/>
        <v>9.3141575194295324E-3</v>
      </c>
      <c r="BW19" s="125">
        <f t="shared" si="48"/>
        <v>0</v>
      </c>
      <c r="BX19" s="125">
        <f t="shared" si="49"/>
        <v>465</v>
      </c>
      <c r="BY19" s="125" t="str">
        <f>IF(BT19&lt;&gt;"", IF(RANK(BX19, BX$5:BX$62)+COUNTIF(BX$5:BX19,BX19)-1&lt;=(BY$65-BW$63), RANK(BX19, BX$5:BX$62)+COUNTIF(BX$5:BX19,BX19)-1, ""), "")</f>
        <v/>
      </c>
      <c r="BZ19" s="135">
        <f t="shared" si="50"/>
        <v>0</v>
      </c>
      <c r="CA19" s="123">
        <v>251</v>
      </c>
      <c r="CB19" s="123"/>
      <c r="CC19" s="124">
        <f t="shared" si="51"/>
        <v>4.9946272933497834E-3</v>
      </c>
      <c r="CD19" s="125">
        <f t="shared" si="52"/>
        <v>0</v>
      </c>
      <c r="CE19" s="125">
        <f t="shared" si="53"/>
        <v>251</v>
      </c>
      <c r="CF19" s="125" t="str">
        <f>IF(CA19&lt;&gt;"", IF(RANK(CE19, CE$5:CE$62)+COUNTIF(CE$5:CE19,CE19)-1&lt;=(CF$65-CD$63), RANK(CE19, CE$5:CE$62)+COUNTIF(CE$5:CE19,CE19)-1, ""), "")</f>
        <v/>
      </c>
      <c r="CG19" s="135">
        <f t="shared" si="54"/>
        <v>0</v>
      </c>
      <c r="CH19" s="123">
        <v>259</v>
      </c>
      <c r="CI19" s="123"/>
      <c r="CJ19" s="124">
        <f t="shared" si="55"/>
        <v>4.9986490137800595E-3</v>
      </c>
      <c r="CK19" s="125">
        <f t="shared" si="56"/>
        <v>0</v>
      </c>
      <c r="CL19" s="125">
        <f t="shared" si="57"/>
        <v>259</v>
      </c>
      <c r="CM19" s="125" t="str">
        <f>IF(CH19&lt;&gt;"", IF(RANK(CL19, CL$5:CL$62)+COUNTIF(CL$5:CL19,CL19)-1&lt;=(CM$65-CK$63), RANK(CL19, CL$5:CL$62)+COUNTIF(CL$5:CL19,CL19)-1, ""), "")</f>
        <v/>
      </c>
      <c r="CN19" s="135">
        <f t="shared" si="58"/>
        <v>0</v>
      </c>
      <c r="CO19" s="123">
        <v>210</v>
      </c>
      <c r="CP19" s="123"/>
      <c r="CQ19" s="124">
        <f t="shared" si="59"/>
        <v>4.1444641799881585E-3</v>
      </c>
      <c r="CR19" s="125">
        <f t="shared" si="60"/>
        <v>0</v>
      </c>
      <c r="CS19" s="125">
        <f t="shared" si="61"/>
        <v>210</v>
      </c>
      <c r="CT19" s="125" t="str">
        <f>IF(CO19&lt;&gt;"", IF(RANK(CS19, CS$5:CS$62)+COUNTIF(CS$5:CS19,CS19)-1&lt;=(CT$65-CR$63), RANK(CS19, CS$5:CS$62)+COUNTIF(CS$5:CS19,CS19)-1, ""), "")</f>
        <v/>
      </c>
      <c r="CU19" s="135">
        <f t="shared" si="62"/>
        <v>0</v>
      </c>
      <c r="CV19" s="123">
        <v>347</v>
      </c>
      <c r="CW19" s="123"/>
      <c r="CX19" s="124">
        <f t="shared" si="63"/>
        <v>7.4208725406330195E-3</v>
      </c>
      <c r="CY19" s="125">
        <f t="shared" si="64"/>
        <v>0</v>
      </c>
      <c r="CZ19" s="125">
        <f t="shared" si="65"/>
        <v>347</v>
      </c>
      <c r="DA19" s="125" t="str">
        <f>IF(CV19&lt;&gt;"", IF(RANK(CZ19, CZ$5:CZ$62)+COUNTIF(CZ$5:CZ19,CZ19)-1&lt;=(DA$65-CY$63), RANK(CZ19, CZ$5:CZ$62)+COUNTIF(CZ$5:CZ19,CZ19)-1, ""), "")</f>
        <v/>
      </c>
      <c r="DB19" s="135">
        <f t="shared" si="66"/>
        <v>0</v>
      </c>
      <c r="DC19" s="123">
        <v>126</v>
      </c>
      <c r="DD19" s="123"/>
      <c r="DE19" s="124">
        <f t="shared" si="67"/>
        <v>2.442144435399465E-3</v>
      </c>
      <c r="DF19" s="125">
        <f t="shared" si="68"/>
        <v>0</v>
      </c>
      <c r="DG19" s="125">
        <f t="shared" si="69"/>
        <v>126</v>
      </c>
      <c r="DH19" s="125" t="str">
        <f>IF(DC19&lt;&gt;"", IF(RANK(DG19, DG$5:DG$62)+COUNTIF(DG$5:DG19,DG19)-1&lt;=(DH$65-DF$63), RANK(DG19, DG$5:DG$62)+COUNTIF(DG$5:DG19,DG19)-1, ""), "")</f>
        <v/>
      </c>
      <c r="DI19" s="135">
        <f t="shared" si="70"/>
        <v>0</v>
      </c>
      <c r="DJ19" s="123">
        <v>123</v>
      </c>
      <c r="DK19" s="123"/>
      <c r="DL19" s="124">
        <f t="shared" si="71"/>
        <v>2.5471639503820745E-3</v>
      </c>
      <c r="DM19" s="125">
        <f t="shared" si="72"/>
        <v>0</v>
      </c>
      <c r="DN19" s="125">
        <f t="shared" si="73"/>
        <v>123</v>
      </c>
      <c r="DO19" s="125" t="str">
        <f>IF(DJ19&lt;&gt;"", IF(RANK(DN19, DN$5:DN$62)+COUNTIF(DN$5:DN19,DN19)-1&lt;=(DO$65-DM$63), RANK(DN19, DN$5:DN$62)+COUNTIF(DN$5:DN19,DN19)-1, ""), "")</f>
        <v/>
      </c>
      <c r="DP19" s="135">
        <f t="shared" si="74"/>
        <v>0</v>
      </c>
      <c r="DQ19" s="123">
        <v>144</v>
      </c>
      <c r="DR19" s="123"/>
      <c r="DS19" s="124">
        <f t="shared" si="75"/>
        <v>2.9508801409864958E-3</v>
      </c>
      <c r="DT19" s="125">
        <f t="shared" si="76"/>
        <v>0</v>
      </c>
      <c r="DU19" s="125">
        <f t="shared" si="77"/>
        <v>144</v>
      </c>
      <c r="DV19" s="125" t="str">
        <f>IF(DQ19&lt;&gt;"", IF(RANK(DU19, DU$5:DU$62)+COUNTIF(DU$5:DU19,DU19)-1&lt;=(DV$65-DT$63), RANK(DU19, DU$5:DU$62)+COUNTIF(DU$5:DU19,DU19)-1, ""), "")</f>
        <v/>
      </c>
      <c r="DW19" s="135">
        <f t="shared" si="78"/>
        <v>0</v>
      </c>
      <c r="DX19" s="123">
        <v>183</v>
      </c>
      <c r="DY19" s="123"/>
      <c r="DZ19" s="124">
        <f t="shared" si="79"/>
        <v>3.9983394874259868E-3</v>
      </c>
      <c r="EA19" s="125">
        <f t="shared" si="80"/>
        <v>0</v>
      </c>
      <c r="EB19" s="125">
        <f t="shared" si="81"/>
        <v>183</v>
      </c>
      <c r="EC19" s="125" t="str">
        <f>IF(DX19&lt;&gt;"", IF(RANK(EB19, EB$5:EB$62)+COUNTIF(EB$5:EB19,EB19)-1&lt;=(EC$65-EA$63), RANK(EB19, EB$5:EB$62)+COUNTIF(EB$5:EB19,EB19)-1, ""), "")</f>
        <v/>
      </c>
      <c r="ED19" s="135">
        <f t="shared" si="82"/>
        <v>0</v>
      </c>
      <c r="EE19" s="123">
        <v>154</v>
      </c>
      <c r="EF19" s="123"/>
      <c r="EG19" s="124">
        <f t="shared" si="83"/>
        <v>2.9519446414537371E-3</v>
      </c>
      <c r="EH19" s="125">
        <f t="shared" si="84"/>
        <v>0</v>
      </c>
      <c r="EI19" s="125">
        <f t="shared" si="85"/>
        <v>154</v>
      </c>
      <c r="EJ19" s="125" t="str">
        <f>IF(EE19&lt;&gt;"", IF(RANK(EI19, EI$5:EI$62)+COUNTIF(EI$5:EI19,EI19)-1&lt;=(EJ$65-EH$63), RANK(EI19, EI$5:EI$62)+COUNTIF(EI$5:EI19,EI19)-1, ""), "")</f>
        <v/>
      </c>
      <c r="EK19" s="135">
        <f t="shared" si="86"/>
        <v>0</v>
      </c>
      <c r="EL19" s="123">
        <v>174</v>
      </c>
      <c r="EM19" s="123"/>
      <c r="EN19" s="124">
        <f t="shared" si="87"/>
        <v>3.7150909556751218E-3</v>
      </c>
      <c r="EO19" s="125">
        <f t="shared" si="88"/>
        <v>0</v>
      </c>
      <c r="EP19" s="125">
        <f t="shared" si="89"/>
        <v>174</v>
      </c>
      <c r="EQ19" s="125" t="str">
        <f>IF(EL19&lt;&gt;"", IF(RANK(EP19, EP$5:EP$62)+COUNTIF(EP$5:EP19,EP19)-1&lt;=(EQ$65-EO$63), RANK(EP19, EP$5:EP$62)+COUNTIF(EP$5:EP19,EP19)-1, ""), "")</f>
        <v/>
      </c>
      <c r="ER19" s="135">
        <f t="shared" si="90"/>
        <v>0</v>
      </c>
      <c r="ES19" s="123">
        <v>158</v>
      </c>
      <c r="ET19" s="123"/>
      <c r="EU19" s="124">
        <f t="shared" si="91"/>
        <v>3.1405287219240709E-3</v>
      </c>
      <c r="EV19" s="125">
        <f t="shared" si="92"/>
        <v>0</v>
      </c>
      <c r="EW19" s="125">
        <f t="shared" si="93"/>
        <v>158</v>
      </c>
      <c r="EX19" s="125" t="str">
        <f>IF(ES19&lt;&gt;"", IF(RANK(EW19, EW$5:EW$62)+COUNTIF(EW$5:EW19,EW19)-1&lt;=(EX$65-EV$63), RANK(EW19, EW$5:EW$62)+COUNTIF(EW$5:EW19,EW19)-1, ""), "")</f>
        <v/>
      </c>
      <c r="EY19" s="135">
        <f t="shared" si="94"/>
        <v>0</v>
      </c>
      <c r="EZ19" s="123">
        <v>157</v>
      </c>
      <c r="FA19" s="123"/>
      <c r="FB19" s="124">
        <f t="shared" si="95"/>
        <v>3.1256221381644436E-3</v>
      </c>
      <c r="FC19" s="125">
        <f t="shared" si="96"/>
        <v>0</v>
      </c>
      <c r="FD19" s="125">
        <f t="shared" si="97"/>
        <v>157</v>
      </c>
      <c r="FE19" s="125" t="str">
        <f>IF(EZ19&lt;&gt;"", IF(RANK(FD19, FD$5:FD$62)+COUNTIF(FD$5:FD19,FD19)-1&lt;=(FE$65-FC$63), RANK(FD19, FD$5:FD$62)+COUNTIF(FD$5:FD19,FD19)-1, ""), "")</f>
        <v/>
      </c>
      <c r="FF19" s="135">
        <f t="shared" si="98"/>
        <v>0</v>
      </c>
      <c r="FG19" s="123">
        <v>117</v>
      </c>
      <c r="FH19" s="123"/>
      <c r="FI19" s="124">
        <f t="shared" si="99"/>
        <v>2.5105679891852454E-3</v>
      </c>
      <c r="FJ19" s="125">
        <f t="shared" si="100"/>
        <v>0</v>
      </c>
      <c r="FK19" s="125">
        <f t="shared" si="101"/>
        <v>117</v>
      </c>
      <c r="FL19" s="125" t="str">
        <f>IF(FG19&lt;&gt;"", IF(RANK(FK19, FK$5:FK$62)+COUNTIF(FK$5:FK19,FK19)-1&lt;=(FL$65-FJ$63), RANK(FK19, FK$5:FK$62)+COUNTIF(FK$5:FK19,FK19)-1, ""), "")</f>
        <v/>
      </c>
      <c r="FM19" s="135">
        <f t="shared" si="102"/>
        <v>0</v>
      </c>
      <c r="FN19" s="123">
        <v>86</v>
      </c>
      <c r="FO19" s="123"/>
      <c r="FP19" s="124">
        <f t="shared" si="103"/>
        <v>1.8626410517424358E-3</v>
      </c>
      <c r="FQ19" s="125">
        <f t="shared" si="104"/>
        <v>0</v>
      </c>
      <c r="FR19" s="125">
        <f t="shared" si="105"/>
        <v>86</v>
      </c>
      <c r="FS19" s="125" t="str">
        <f>IF(FN19&lt;&gt;"", IF(RANK(FR19, FR$5:FR$62)+COUNTIF(FR$5:FR19,FR19)-1&lt;=(FS$65-FQ$63), RANK(FR19, FR$5:FR$62)+COUNTIF(FR$5:FR19,FR19)-1, ""), "")</f>
        <v/>
      </c>
      <c r="FT19" s="135">
        <f t="shared" si="106"/>
        <v>0</v>
      </c>
      <c r="FU19" s="123">
        <v>544</v>
      </c>
      <c r="FV19" s="123"/>
      <c r="FW19" s="124">
        <f t="shared" si="107"/>
        <v>1.1662307593362776E-2</v>
      </c>
      <c r="FX19" s="125">
        <f t="shared" si="108"/>
        <v>0</v>
      </c>
      <c r="FY19" s="125">
        <f t="shared" si="109"/>
        <v>544</v>
      </c>
      <c r="FZ19" s="125" t="str">
        <f>IF(FU19&lt;&gt;"", IF(RANK(FY19, FY$5:FY$62)+COUNTIF(FY$5:FY19,FY19)-1&lt;=(FZ$65-FX$63), RANK(FY19, FY$5:FY$62)+COUNTIF(FY$5:FY19,FY19)-1, ""), "")</f>
        <v/>
      </c>
      <c r="GA19" s="135">
        <f t="shared" si="110"/>
        <v>0</v>
      </c>
      <c r="GB19" s="123">
        <v>271</v>
      </c>
      <c r="GC19" s="123"/>
      <c r="GD19" s="124">
        <f t="shared" si="111"/>
        <v>6.3042315118524202E-3</v>
      </c>
      <c r="GE19" s="125">
        <f t="shared" si="112"/>
        <v>0</v>
      </c>
      <c r="GF19" s="125">
        <f t="shared" si="113"/>
        <v>271</v>
      </c>
      <c r="GG19" s="125" t="str">
        <f>IF(GB19&lt;&gt;"", IF(RANK(GF19, GF$5:GF$62)+COUNTIF(GF$5:GF19,GF19)-1&lt;=(GG$65-GE$63), RANK(GF19, GF$5:GF$62)+COUNTIF(GF$5:GF19,GF19)-1, ""), "")</f>
        <v/>
      </c>
      <c r="GH19" s="135">
        <f t="shared" si="114"/>
        <v>0</v>
      </c>
      <c r="GI19" s="123">
        <v>2736</v>
      </c>
      <c r="GJ19" s="123"/>
      <c r="GK19" s="124">
        <f t="shared" si="115"/>
        <v>5.8351817096058696E-2</v>
      </c>
      <c r="GL19" s="125">
        <f t="shared" si="116"/>
        <v>0</v>
      </c>
      <c r="GM19" s="125">
        <f t="shared" si="117"/>
        <v>2736</v>
      </c>
      <c r="GN19" s="125" t="str">
        <f>IF(GI19&lt;&gt;"", IF(RANK(GM19, GM$5:GM$62)+COUNTIF(GM$5:GM19,GM19)-1&lt;=(GN$65-GL$63), RANK(GM19, GM$5:GM$62)+COUNTIF(GM$5:GM19,GM19)-1, ""), "")</f>
        <v/>
      </c>
      <c r="GO19" s="135">
        <f t="shared" si="118"/>
        <v>0</v>
      </c>
      <c r="GP19" s="123"/>
      <c r="GQ19" s="123"/>
      <c r="GR19" s="124" t="str">
        <f t="shared" si="119"/>
        <v/>
      </c>
      <c r="GS19" s="125" t="str">
        <f t="shared" si="120"/>
        <v/>
      </c>
      <c r="GT19" s="125" t="str">
        <f t="shared" si="121"/>
        <v/>
      </c>
      <c r="GU19" s="125" t="str">
        <f>IF(GP19&lt;&gt;"", IF(RANK(GT19, GT$5:GT$62)+COUNTIF(GT$5:GT19,GT19)-1&lt;=(GU$65-GS$63), RANK(GT19, GT$5:GT$62)+COUNTIF(GT$5:GT19,GT19)-1, ""), "")</f>
        <v/>
      </c>
      <c r="GV19" s="135" t="str">
        <f t="shared" si="122"/>
        <v/>
      </c>
      <c r="GW19" s="123">
        <v>342</v>
      </c>
      <c r="GX19" s="123"/>
      <c r="GY19" s="124">
        <f t="shared" si="123"/>
        <v>7.9925216172002812E-3</v>
      </c>
      <c r="GZ19" s="125">
        <f t="shared" si="124"/>
        <v>0</v>
      </c>
      <c r="HA19" s="125">
        <f t="shared" si="125"/>
        <v>342</v>
      </c>
      <c r="HB19" s="125" t="str">
        <f>IF(GW19&lt;&gt;"", IF(RANK(HA19, HA$5:HA$62)+COUNTIF(HA$5:HA19,HA19)-1&lt;=(HB$65-GZ$63), RANK(HA19, HA$5:HA$62)+COUNTIF(HA$5:HA19,HA19)-1, ""), "")</f>
        <v/>
      </c>
      <c r="HC19" s="135">
        <f t="shared" si="126"/>
        <v>0</v>
      </c>
      <c r="HD19" s="123">
        <v>229</v>
      </c>
      <c r="HE19" s="123"/>
      <c r="HF19" s="124">
        <f t="shared" si="127"/>
        <v>5.3309123076564933E-3</v>
      </c>
      <c r="HG19" s="125">
        <f t="shared" si="128"/>
        <v>0</v>
      </c>
      <c r="HH19" s="125">
        <f t="shared" si="129"/>
        <v>229</v>
      </c>
      <c r="HI19" s="125" t="str">
        <f>IF(HD19&lt;&gt;"", IF(RANK(HH19, HH$5:HH$62)+COUNTIF(HH$5:HH19,HH19)-1&lt;=(HI$65-HG$63), RANK(HH19, HH$5:HH$62)+COUNTIF(HH$5:HH19,HH19)-1, ""), "")</f>
        <v/>
      </c>
      <c r="HJ19" s="135">
        <f t="shared" si="130"/>
        <v>0</v>
      </c>
      <c r="HK19" s="123">
        <v>491</v>
      </c>
      <c r="HL19" s="123"/>
      <c r="HM19" s="124">
        <f t="shared" si="131"/>
        <v>1.2016642192853647E-2</v>
      </c>
      <c r="HN19" s="125">
        <f t="shared" si="132"/>
        <v>0</v>
      </c>
      <c r="HO19" s="125">
        <f t="shared" si="133"/>
        <v>491</v>
      </c>
      <c r="HP19" s="125" t="str">
        <f>IF(HK19&lt;&gt;"", IF(RANK(HO19, HO$5:HO$62)+COUNTIF(HO$5:HO19,HO19)-1&lt;=(HP$65-HN$63), RANK(HO19, HO$5:HO$62)+COUNTIF(HO$5:HO19,HO19)-1, ""), "")</f>
        <v/>
      </c>
      <c r="HQ19" s="135">
        <f t="shared" si="134"/>
        <v>0</v>
      </c>
      <c r="HR19" s="123">
        <v>1725</v>
      </c>
      <c r="HS19" s="123"/>
      <c r="HT19" s="124">
        <f t="shared" si="135"/>
        <v>4.29553264604811E-2</v>
      </c>
      <c r="HU19" s="125">
        <f t="shared" si="136"/>
        <v>0</v>
      </c>
      <c r="HV19" s="125">
        <f t="shared" si="137"/>
        <v>1725</v>
      </c>
      <c r="HW19" s="125" t="str">
        <f>IF(HR19&lt;&gt;"", IF(RANK(HV19, HV$5:HV$62)+COUNTIF(HV$5:HV19,HV19)-1&lt;=(HW$65-HU$63), RANK(HV19, HV$5:HV$62)+COUNTIF(HV$5:HV19,HV19)-1, ""), "")</f>
        <v/>
      </c>
      <c r="HX19" s="135">
        <f t="shared" si="138"/>
        <v>0</v>
      </c>
      <c r="HY19" s="123">
        <v>237</v>
      </c>
      <c r="HZ19" s="123"/>
      <c r="IA19" s="124">
        <f t="shared" si="139"/>
        <v>6.2470346354578524E-3</v>
      </c>
      <c r="IB19" s="125">
        <f t="shared" si="140"/>
        <v>0</v>
      </c>
      <c r="IC19" s="125">
        <f t="shared" si="141"/>
        <v>237</v>
      </c>
      <c r="ID19" s="125" t="str">
        <f>IF(HY19&lt;&gt;"", IF(RANK(IC19, IC$5:IC$62)+COUNTIF(IC$5:IC19,IC19)-1&lt;=(ID$65-IB$63), RANK(IC19, IC$5:IC$62)+COUNTIF(IC$5:IC19,IC19)-1, ""), "")</f>
        <v/>
      </c>
      <c r="IE19" s="135">
        <f t="shared" si="142"/>
        <v>0</v>
      </c>
      <c r="IF19" s="123">
        <v>272</v>
      </c>
      <c r="IG19" s="123"/>
      <c r="IH19" s="124">
        <f t="shared" si="143"/>
        <v>6.5733826337030857E-3</v>
      </c>
      <c r="II19" s="125">
        <f t="shared" si="144"/>
        <v>0</v>
      </c>
      <c r="IJ19" s="125">
        <f t="shared" si="145"/>
        <v>272</v>
      </c>
      <c r="IK19" s="125" t="str">
        <f>IF(IF19&lt;&gt;"", IF(RANK(IJ19, IJ$5:IJ$62)+COUNTIF(IJ$5:IJ19,IJ19)-1&lt;=(IK$65-II$63), RANK(IJ19, IJ$5:IJ$62)+COUNTIF(IJ$5:IJ19,IJ19)-1, ""), "")</f>
        <v/>
      </c>
      <c r="IL19" s="135">
        <f t="shared" si="146"/>
        <v>0</v>
      </c>
      <c r="IM19" s="123">
        <v>182</v>
      </c>
      <c r="IN19" s="123"/>
      <c r="IO19" s="124">
        <f t="shared" si="147"/>
        <v>4.3502163157014126E-3</v>
      </c>
      <c r="IP19" s="125">
        <f t="shared" si="148"/>
        <v>0</v>
      </c>
      <c r="IQ19" s="125">
        <f t="shared" si="149"/>
        <v>182</v>
      </c>
      <c r="IR19" s="125" t="str">
        <f>IF(IM19&lt;&gt;"", IF(RANK(IQ19, IQ$5:IQ$62)+COUNTIF(IQ$5:IQ19,IQ19)-1&lt;=(IR$65-IP$63), RANK(IQ19, IQ$5:IQ$62)+COUNTIF(IQ$5:IQ19,IQ19)-1, ""), "")</f>
        <v/>
      </c>
      <c r="IS19" s="135">
        <f t="shared" si="150"/>
        <v>0</v>
      </c>
      <c r="IT19" s="123">
        <v>74</v>
      </c>
      <c r="IU19" s="123"/>
      <c r="IV19" s="124">
        <f t="shared" si="151"/>
        <v>1.5221952523964291E-3</v>
      </c>
      <c r="IW19" s="125">
        <f t="shared" si="152"/>
        <v>0</v>
      </c>
      <c r="IX19" s="125">
        <f t="shared" si="153"/>
        <v>74</v>
      </c>
      <c r="IY19" s="125" t="str">
        <f>IF(IT19&lt;&gt;"", IF(RANK(IX19, IX$5:IX$62)+COUNTIF(IX$5:IX19,IX19)-1&lt;=(IY$65-IW$63), RANK(IX19, IX$5:IX$62)+COUNTIF(IX$5:IX19,IX19)-1, ""), "")</f>
        <v/>
      </c>
      <c r="IZ19" s="135">
        <f t="shared" si="154"/>
        <v>0</v>
      </c>
      <c r="JA19" s="123">
        <v>72</v>
      </c>
      <c r="JB19" s="123"/>
      <c r="JC19" s="124">
        <f t="shared" si="155"/>
        <v>1.4646053702196907E-3</v>
      </c>
      <c r="JD19" s="125">
        <f t="shared" si="156"/>
        <v>0</v>
      </c>
      <c r="JE19" s="125">
        <f t="shared" si="157"/>
        <v>72</v>
      </c>
      <c r="JF19" s="125" t="str">
        <f>IF(JA19&lt;&gt;"", IF(RANK(JE19, JE$5:JE$62)+COUNTIF(JE$5:JE19,JE19)-1&lt;=(JF$65-JD$63), RANK(JE19, JE$5:JE$62)+COUNTIF(JE$5:JE19,JE19)-1, ""), "")</f>
        <v/>
      </c>
      <c r="JG19" s="135">
        <f t="shared" si="158"/>
        <v>0</v>
      </c>
      <c r="JH19" s="123">
        <v>458</v>
      </c>
      <c r="JI19" s="123"/>
      <c r="JJ19" s="124">
        <f t="shared" si="159"/>
        <v>9.5450472042181607E-3</v>
      </c>
      <c r="JK19" s="125">
        <f t="shared" si="160"/>
        <v>0</v>
      </c>
      <c r="JL19" s="125">
        <f t="shared" si="161"/>
        <v>458</v>
      </c>
      <c r="JM19" s="125" t="str">
        <f>IF(JH19&lt;&gt;"", IF(RANK(JL19, JL$5:JL$62)+COUNTIF(JL$5:JL19,JL19)-1&lt;=(JM$65-JK$63), RANK(JL19, JL$5:JL$62)+COUNTIF(JL$5:JL19,JL19)-1, ""), "")</f>
        <v/>
      </c>
      <c r="JN19" s="135">
        <f t="shared" si="162"/>
        <v>0</v>
      </c>
      <c r="JO19" s="123">
        <v>297</v>
      </c>
      <c r="JP19" s="123"/>
      <c r="JQ19" s="124">
        <f t="shared" si="163"/>
        <v>6.5486296386126604E-3</v>
      </c>
      <c r="JR19" s="125">
        <f t="shared" si="164"/>
        <v>0</v>
      </c>
      <c r="JS19" s="125">
        <f t="shared" si="165"/>
        <v>297</v>
      </c>
      <c r="JT19" s="125" t="str">
        <f>IF(JO19&lt;&gt;"", IF(RANK(JS19, JS$5:JS$62)+COUNTIF(JS$5:JS19,JS19)-1&lt;=(JT$65-JR$63), RANK(JS19, JS$5:JS$62)+COUNTIF(JS$5:JS19,JS19)-1, ""), "")</f>
        <v/>
      </c>
      <c r="JU19" s="135">
        <f t="shared" si="166"/>
        <v>0</v>
      </c>
      <c r="JV19" s="123">
        <v>157</v>
      </c>
      <c r="JW19" s="123"/>
      <c r="JX19" s="124">
        <f t="shared" si="167"/>
        <v>3.2376474470015675E-3</v>
      </c>
      <c r="JY19" s="125">
        <f t="shared" si="168"/>
        <v>0</v>
      </c>
      <c r="JZ19" s="125">
        <f t="shared" si="169"/>
        <v>157</v>
      </c>
      <c r="KA19" s="125" t="str">
        <f>IF(JV19&lt;&gt;"", IF(RANK(JZ19, JZ$5:JZ$62)+COUNTIF(JZ$5:JZ19,JZ19)-1&lt;=(KA$65-JY$63), RANK(JZ19, JZ$5:JZ$62)+COUNTIF(JZ$5:JZ19,JZ19)-1, ""), "")</f>
        <v/>
      </c>
      <c r="KB19" s="135">
        <f t="shared" si="170"/>
        <v>0</v>
      </c>
      <c r="KC19" s="132" t="str">
        <f t="shared" si="171"/>
        <v/>
      </c>
      <c r="KD19" s="36">
        <f t="shared" si="172"/>
        <v>14698</v>
      </c>
      <c r="KE19" s="36">
        <v>13195</v>
      </c>
      <c r="KF19" s="36">
        <f t="shared" si="173"/>
        <v>27893</v>
      </c>
      <c r="KG19" s="37"/>
      <c r="KH19" s="67" t="str">
        <f t="shared" si="2"/>
        <v/>
      </c>
      <c r="KI19" s="69" t="str">
        <f t="shared" si="3"/>
        <v/>
      </c>
      <c r="KJ19" s="69" t="str">
        <f t="shared" si="174"/>
        <v/>
      </c>
      <c r="KK19" s="69"/>
      <c r="KL19" s="66" t="str">
        <f t="shared" si="175"/>
        <v/>
      </c>
      <c r="KM19" s="69" t="str">
        <f t="shared" si="176"/>
        <v/>
      </c>
      <c r="KN19" s="67" t="str">
        <f t="shared" si="177"/>
        <v/>
      </c>
      <c r="KO19" s="67" t="str">
        <f>IF(KN19&lt;&gt;"", IF(RANK(KN19, $KN$5:$KN$62)+COUNTIF(KN$5:KN19,KN19)-1&lt;=(400-$KJ$63-$KM$63), RANK(KN19, $KN$5:$KN$62)+COUNTIF(KN$5:KN19,KN19)-1, ""), "")</f>
        <v/>
      </c>
      <c r="KP19" s="76" t="str">
        <f t="shared" si="178"/>
        <v/>
      </c>
      <c r="KQ19" s="86" t="str">
        <f t="shared" si="4"/>
        <v/>
      </c>
      <c r="KS19" s="126">
        <f t="shared" si="5"/>
        <v>8.7385519737228766E-4</v>
      </c>
      <c r="KT19" s="45">
        <f t="shared" si="6"/>
        <v>0</v>
      </c>
      <c r="KU19" s="53">
        <f t="shared" si="179"/>
        <v>-8.7385519737228766E-4</v>
      </c>
      <c r="KW19" s="80" t="str">
        <f t="shared" si="7"/>
        <v/>
      </c>
      <c r="KX19" s="45" t="str">
        <f t="shared" si="180"/>
        <v/>
      </c>
      <c r="KY19" s="45" t="str">
        <f t="shared" si="8"/>
        <v/>
      </c>
      <c r="KZ19" s="127" t="str">
        <f t="shared" si="181"/>
        <v/>
      </c>
    </row>
    <row r="20" spans="1:312" ht="15" customHeight="1" x14ac:dyDescent="0.2">
      <c r="A20" s="128" t="s">
        <v>186</v>
      </c>
      <c r="B20" s="123"/>
      <c r="C20" s="123"/>
      <c r="D20" s="124" t="str">
        <f t="shared" si="0"/>
        <v/>
      </c>
      <c r="E20" s="125" t="str">
        <f t="shared" si="9"/>
        <v/>
      </c>
      <c r="F20" s="125" t="str">
        <f t="shared" si="1"/>
        <v/>
      </c>
      <c r="G20" s="125" t="str">
        <f>IF(B20&lt;&gt;"", IF(RANK(F20, F$5:F$62)+COUNTIF(F$5:F20,F20)-1&lt;=(G$65-E$63), RANK(F20, F$5:F$62)+COUNTIF(F$5:F20,F20)-1, ""), "")</f>
        <v/>
      </c>
      <c r="H20" s="135" t="str">
        <f t="shared" si="10"/>
        <v/>
      </c>
      <c r="I20" s="123"/>
      <c r="J20" s="123"/>
      <c r="K20" s="124" t="str">
        <f t="shared" si="11"/>
        <v/>
      </c>
      <c r="L20" s="125" t="str">
        <f t="shared" si="12"/>
        <v/>
      </c>
      <c r="M20" s="125" t="str">
        <f t="shared" si="13"/>
        <v/>
      </c>
      <c r="N20" s="125" t="str">
        <f>IF(I20&lt;&gt;"", IF(RANK(M20, M$5:M$62)+COUNTIF(M$5:M20,M20)-1&lt;=(N$65-L$63), RANK(M20, M$5:M$62)+COUNTIF(M$5:M20,M20)-1, ""), "")</f>
        <v/>
      </c>
      <c r="O20" s="135" t="str">
        <f t="shared" si="14"/>
        <v/>
      </c>
      <c r="P20" s="123"/>
      <c r="Q20" s="123"/>
      <c r="R20" s="124" t="str">
        <f t="shared" si="15"/>
        <v/>
      </c>
      <c r="S20" s="125" t="str">
        <f t="shared" si="16"/>
        <v/>
      </c>
      <c r="T20" s="125" t="str">
        <f t="shared" si="17"/>
        <v/>
      </c>
      <c r="U20" s="125" t="str">
        <f>IF(P20&lt;&gt;"", IF(RANK(T20, T$5:T$62)+COUNTIF(T$5:T20,T20)-1&lt;=(U$65-S$63), RANK(T20, T$5:T$62)+COUNTIF(T$5:T20,T20)-1, ""), "")</f>
        <v/>
      </c>
      <c r="V20" s="135" t="str">
        <f t="shared" si="18"/>
        <v/>
      </c>
      <c r="W20" s="123"/>
      <c r="X20" s="123"/>
      <c r="Y20" s="124" t="str">
        <f t="shared" si="19"/>
        <v/>
      </c>
      <c r="Z20" s="125" t="str">
        <f t="shared" si="20"/>
        <v/>
      </c>
      <c r="AA20" s="125" t="str">
        <f t="shared" si="21"/>
        <v/>
      </c>
      <c r="AB20" s="125" t="str">
        <f>IF(W20&lt;&gt;"", IF(RANK(AA20, AA$5:AA$62)+COUNTIF(AA$5:AA20,AA20)-1&lt;=(AB$65-Z$63), RANK(AA20, AA$5:AA$62)+COUNTIF(AA$5:AA20,AA20)-1, ""), "")</f>
        <v/>
      </c>
      <c r="AC20" s="135" t="str">
        <f t="shared" si="22"/>
        <v/>
      </c>
      <c r="AD20" s="123"/>
      <c r="AE20" s="123"/>
      <c r="AF20" s="124" t="str">
        <f t="shared" si="23"/>
        <v/>
      </c>
      <c r="AG20" s="125" t="str">
        <f t="shared" si="24"/>
        <v/>
      </c>
      <c r="AH20" s="125" t="str">
        <f t="shared" si="25"/>
        <v/>
      </c>
      <c r="AI20" s="125" t="str">
        <f>IF(AD20&lt;&gt;"", IF(RANK(AH20, AH$5:AH$62)+COUNTIF(AH$5:AH20,AH20)-1&lt;=(AI$65-AG$63), RANK(AH20, AH$5:AH$62)+COUNTIF(AH$5:AH20,AH20)-1, ""), "")</f>
        <v/>
      </c>
      <c r="AJ20" s="135" t="str">
        <f t="shared" si="26"/>
        <v/>
      </c>
      <c r="AK20" s="123"/>
      <c r="AL20" s="123"/>
      <c r="AM20" s="124" t="str">
        <f t="shared" si="27"/>
        <v/>
      </c>
      <c r="AN20" s="125" t="str">
        <f t="shared" si="28"/>
        <v/>
      </c>
      <c r="AO20" s="125" t="str">
        <f t="shared" si="29"/>
        <v/>
      </c>
      <c r="AP20" s="125" t="str">
        <f>IF(AK20&lt;&gt;"", IF(RANK(AO20, AO$5:AO$62)+COUNTIF(AO$5:AO20,AO20)-1&lt;=(AP$65-AN$63), RANK(AO20, AO$5:AO$62)+COUNTIF(AO$5:AO20,AO20)-1, ""), "")</f>
        <v/>
      </c>
      <c r="AQ20" s="135" t="str">
        <f t="shared" si="30"/>
        <v/>
      </c>
      <c r="AR20" s="123"/>
      <c r="AS20" s="123"/>
      <c r="AT20" s="124" t="str">
        <f t="shared" si="31"/>
        <v/>
      </c>
      <c r="AU20" s="125" t="str">
        <f t="shared" si="32"/>
        <v/>
      </c>
      <c r="AV20" s="125" t="str">
        <f t="shared" si="33"/>
        <v/>
      </c>
      <c r="AW20" s="125" t="str">
        <f>IF(AR20&lt;&gt;"", IF(RANK(AV20, AV$5:AV$62)+COUNTIF(AV$5:AV20,AV20)-1&lt;=(AW$65-AU$63), RANK(AV20, AV$5:AV$62)+COUNTIF(AV$5:AV20,AV20)-1, ""), "")</f>
        <v/>
      </c>
      <c r="AX20" s="135" t="str">
        <f t="shared" si="34"/>
        <v/>
      </c>
      <c r="AY20" s="123"/>
      <c r="AZ20" s="123"/>
      <c r="BA20" s="124" t="str">
        <f t="shared" si="35"/>
        <v/>
      </c>
      <c r="BB20" s="125" t="str">
        <f t="shared" si="36"/>
        <v/>
      </c>
      <c r="BC20" s="125" t="str">
        <f t="shared" si="37"/>
        <v/>
      </c>
      <c r="BD20" s="125" t="str">
        <f>IF(AY20&lt;&gt;"", IF(RANK(BC20, BC$5:BC$62)+COUNTIF(BC$5:BC20,BC20)-1&lt;=(BD$65-BB$63), RANK(BC20, BC$5:BC$62)+COUNTIF(BC$5:BC20,BC20)-1, ""), "")</f>
        <v/>
      </c>
      <c r="BE20" s="135" t="str">
        <f t="shared" si="38"/>
        <v/>
      </c>
      <c r="BF20" s="123"/>
      <c r="BG20" s="123"/>
      <c r="BH20" s="124" t="str">
        <f t="shared" si="39"/>
        <v/>
      </c>
      <c r="BI20" s="125" t="str">
        <f t="shared" si="40"/>
        <v/>
      </c>
      <c r="BJ20" s="125" t="str">
        <f t="shared" si="41"/>
        <v/>
      </c>
      <c r="BK20" s="125" t="str">
        <f>IF(BF20&lt;&gt;"", IF(RANK(BJ20, BJ$5:BJ$62)+COUNTIF(BJ$5:BJ20,BJ20)-1&lt;=(BK$65-BI$63), RANK(BJ20, BJ$5:BJ$62)+COUNTIF(BJ$5:BJ20,BJ20)-1, ""), "")</f>
        <v/>
      </c>
      <c r="BL20" s="135" t="str">
        <f t="shared" si="42"/>
        <v/>
      </c>
      <c r="BM20" s="123"/>
      <c r="BN20" s="123"/>
      <c r="BO20" s="124" t="str">
        <f t="shared" si="43"/>
        <v/>
      </c>
      <c r="BP20" s="125" t="str">
        <f t="shared" si="44"/>
        <v/>
      </c>
      <c r="BQ20" s="125" t="str">
        <f t="shared" si="45"/>
        <v/>
      </c>
      <c r="BR20" s="125" t="str">
        <f>IF(BM20&lt;&gt;"", IF(RANK(BQ20, BQ$5:BQ$62)+COUNTIF(BQ$5:BQ20,BQ20)-1&lt;=(BR$65-BP$63), RANK(BQ20, BQ$5:BQ$62)+COUNTIF(BQ$5:BQ20,BQ20)-1, ""), "")</f>
        <v/>
      </c>
      <c r="BS20" s="135" t="str">
        <f t="shared" si="46"/>
        <v/>
      </c>
      <c r="BT20" s="123"/>
      <c r="BU20" s="123"/>
      <c r="BV20" s="124" t="str">
        <f t="shared" si="47"/>
        <v/>
      </c>
      <c r="BW20" s="125" t="str">
        <f t="shared" si="48"/>
        <v/>
      </c>
      <c r="BX20" s="125" t="str">
        <f t="shared" si="49"/>
        <v/>
      </c>
      <c r="BY20" s="125" t="str">
        <f>IF(BT20&lt;&gt;"", IF(RANK(BX20, BX$5:BX$62)+COUNTIF(BX$5:BX20,BX20)-1&lt;=(BY$65-BW$63), RANK(BX20, BX$5:BX$62)+COUNTIF(BX$5:BX20,BX20)-1, ""), "")</f>
        <v/>
      </c>
      <c r="BZ20" s="135" t="str">
        <f t="shared" si="50"/>
        <v/>
      </c>
      <c r="CA20" s="123"/>
      <c r="CB20" s="123"/>
      <c r="CC20" s="124" t="str">
        <f t="shared" si="51"/>
        <v/>
      </c>
      <c r="CD20" s="125" t="str">
        <f t="shared" si="52"/>
        <v/>
      </c>
      <c r="CE20" s="125" t="str">
        <f t="shared" si="53"/>
        <v/>
      </c>
      <c r="CF20" s="125" t="str">
        <f>IF(CA20&lt;&gt;"", IF(RANK(CE20, CE$5:CE$62)+COUNTIF(CE$5:CE20,CE20)-1&lt;=(CF$65-CD$63), RANK(CE20, CE$5:CE$62)+COUNTIF(CE$5:CE20,CE20)-1, ""), "")</f>
        <v/>
      </c>
      <c r="CG20" s="135" t="str">
        <f t="shared" si="54"/>
        <v/>
      </c>
      <c r="CH20" s="123"/>
      <c r="CI20" s="123"/>
      <c r="CJ20" s="124" t="str">
        <f t="shared" si="55"/>
        <v/>
      </c>
      <c r="CK20" s="125" t="str">
        <f t="shared" si="56"/>
        <v/>
      </c>
      <c r="CL20" s="125" t="str">
        <f t="shared" si="57"/>
        <v/>
      </c>
      <c r="CM20" s="125" t="str">
        <f>IF(CH20&lt;&gt;"", IF(RANK(CL20, CL$5:CL$62)+COUNTIF(CL$5:CL20,CL20)-1&lt;=(CM$65-CK$63), RANK(CL20, CL$5:CL$62)+COUNTIF(CL$5:CL20,CL20)-1, ""), "")</f>
        <v/>
      </c>
      <c r="CN20" s="135" t="str">
        <f t="shared" si="58"/>
        <v/>
      </c>
      <c r="CO20" s="123"/>
      <c r="CP20" s="123"/>
      <c r="CQ20" s="124" t="str">
        <f t="shared" si="59"/>
        <v/>
      </c>
      <c r="CR20" s="125" t="str">
        <f t="shared" si="60"/>
        <v/>
      </c>
      <c r="CS20" s="125" t="str">
        <f t="shared" si="61"/>
        <v/>
      </c>
      <c r="CT20" s="125" t="str">
        <f>IF(CO20&lt;&gt;"", IF(RANK(CS20, CS$5:CS$62)+COUNTIF(CS$5:CS20,CS20)-1&lt;=(CT$65-CR$63), RANK(CS20, CS$5:CS$62)+COUNTIF(CS$5:CS20,CS20)-1, ""), "")</f>
        <v/>
      </c>
      <c r="CU20" s="135" t="str">
        <f t="shared" si="62"/>
        <v/>
      </c>
      <c r="CV20" s="123"/>
      <c r="CW20" s="123"/>
      <c r="CX20" s="124" t="str">
        <f t="shared" si="63"/>
        <v/>
      </c>
      <c r="CY20" s="125" t="str">
        <f t="shared" si="64"/>
        <v/>
      </c>
      <c r="CZ20" s="125" t="str">
        <f t="shared" si="65"/>
        <v/>
      </c>
      <c r="DA20" s="125" t="str">
        <f>IF(CV20&lt;&gt;"", IF(RANK(CZ20, CZ$5:CZ$62)+COUNTIF(CZ$5:CZ20,CZ20)-1&lt;=(DA$65-CY$63), RANK(CZ20, CZ$5:CZ$62)+COUNTIF(CZ$5:CZ20,CZ20)-1, ""), "")</f>
        <v/>
      </c>
      <c r="DB20" s="135" t="str">
        <f t="shared" si="66"/>
        <v/>
      </c>
      <c r="DC20" s="123">
        <v>76</v>
      </c>
      <c r="DD20" s="123"/>
      <c r="DE20" s="124">
        <f t="shared" si="67"/>
        <v>1.4730395007171377E-3</v>
      </c>
      <c r="DF20" s="125">
        <f t="shared" si="68"/>
        <v>0</v>
      </c>
      <c r="DG20" s="125">
        <f t="shared" si="69"/>
        <v>76</v>
      </c>
      <c r="DH20" s="125" t="str">
        <f>IF(DC20&lt;&gt;"", IF(RANK(DG20, DG$5:DG$62)+COUNTIF(DG$5:DG20,DG20)-1&lt;=(DH$65-DF$63), RANK(DG20, DG$5:DG$62)+COUNTIF(DG$5:DG20,DG20)-1, ""), "")</f>
        <v/>
      </c>
      <c r="DI20" s="135">
        <f t="shared" si="70"/>
        <v>0</v>
      </c>
      <c r="DJ20" s="123">
        <v>57</v>
      </c>
      <c r="DK20" s="123"/>
      <c r="DL20" s="124">
        <f t="shared" si="71"/>
        <v>1.180393050177059E-3</v>
      </c>
      <c r="DM20" s="125">
        <f t="shared" si="72"/>
        <v>0</v>
      </c>
      <c r="DN20" s="125">
        <f t="shared" si="73"/>
        <v>57</v>
      </c>
      <c r="DO20" s="125" t="str">
        <f>IF(DJ20&lt;&gt;"", IF(RANK(DN20, DN$5:DN$62)+COUNTIF(DN$5:DN20,DN20)-1&lt;=(DO$65-DM$63), RANK(DN20, DN$5:DN$62)+COUNTIF(DN$5:DN20,DN20)-1, ""), "")</f>
        <v/>
      </c>
      <c r="DP20" s="135">
        <f t="shared" si="74"/>
        <v>0</v>
      </c>
      <c r="DQ20" s="123">
        <v>41</v>
      </c>
      <c r="DR20" s="123"/>
      <c r="DS20" s="124">
        <f t="shared" si="75"/>
        <v>8.4018115125309941E-4</v>
      </c>
      <c r="DT20" s="125">
        <f t="shared" si="76"/>
        <v>0</v>
      </c>
      <c r="DU20" s="125">
        <f t="shared" si="77"/>
        <v>41</v>
      </c>
      <c r="DV20" s="125" t="str">
        <f>IF(DQ20&lt;&gt;"", IF(RANK(DU20, DU$5:DU$62)+COUNTIF(DU$5:DU20,DU20)-1&lt;=(DV$65-DT$63), RANK(DU20, DU$5:DU$62)+COUNTIF(DU$5:DU20,DU20)-1, ""), "")</f>
        <v/>
      </c>
      <c r="DW20" s="135">
        <f t="shared" si="78"/>
        <v>0</v>
      </c>
      <c r="DX20" s="123">
        <v>324</v>
      </c>
      <c r="DY20" s="123"/>
      <c r="DZ20" s="124">
        <f t="shared" si="79"/>
        <v>7.0790272892132227E-3</v>
      </c>
      <c r="EA20" s="125">
        <f t="shared" si="80"/>
        <v>0</v>
      </c>
      <c r="EB20" s="125">
        <f t="shared" si="81"/>
        <v>324</v>
      </c>
      <c r="EC20" s="125" t="str">
        <f>IF(DX20&lt;&gt;"", IF(RANK(EB20, EB$5:EB$62)+COUNTIF(EB$5:EB20,EB20)-1&lt;=(EC$65-EA$63), RANK(EB20, EB$5:EB$62)+COUNTIF(EB$5:EB20,EB20)-1, ""), "")</f>
        <v/>
      </c>
      <c r="ED20" s="135">
        <f t="shared" si="82"/>
        <v>0</v>
      </c>
      <c r="EE20" s="123">
        <v>111</v>
      </c>
      <c r="EF20" s="123"/>
      <c r="EG20" s="124">
        <f t="shared" si="83"/>
        <v>2.1277003584504206E-3</v>
      </c>
      <c r="EH20" s="125">
        <f t="shared" si="84"/>
        <v>0</v>
      </c>
      <c r="EI20" s="125">
        <f t="shared" si="85"/>
        <v>111</v>
      </c>
      <c r="EJ20" s="125" t="str">
        <f>IF(EE20&lt;&gt;"", IF(RANK(EI20, EI$5:EI$62)+COUNTIF(EI$5:EI20,EI20)-1&lt;=(EJ$65-EH$63), RANK(EI20, EI$5:EI$62)+COUNTIF(EI$5:EI20,EI20)-1, ""), "")</f>
        <v/>
      </c>
      <c r="EK20" s="135">
        <f t="shared" si="86"/>
        <v>0</v>
      </c>
      <c r="EL20" s="123">
        <v>2918</v>
      </c>
      <c r="EM20" s="123"/>
      <c r="EN20" s="124">
        <f t="shared" si="87"/>
        <v>6.2302502348620718E-2</v>
      </c>
      <c r="EO20" s="125">
        <f t="shared" si="88"/>
        <v>0</v>
      </c>
      <c r="EP20" s="125">
        <f t="shared" si="89"/>
        <v>2918</v>
      </c>
      <c r="EQ20" s="125" t="str">
        <f>IF(EL20&lt;&gt;"", IF(RANK(EP20, EP$5:EP$62)+COUNTIF(EP$5:EP20,EP20)-1&lt;=(EQ$65-EO$63), RANK(EP20, EP$5:EP$62)+COUNTIF(EP$5:EP20,EP20)-1, ""), "")</f>
        <v/>
      </c>
      <c r="ER20" s="135">
        <f t="shared" si="90"/>
        <v>0</v>
      </c>
      <c r="ES20" s="123">
        <v>129</v>
      </c>
      <c r="ET20" s="123"/>
      <c r="EU20" s="124">
        <f t="shared" si="91"/>
        <v>2.5641025641025641E-3</v>
      </c>
      <c r="EV20" s="125">
        <f t="shared" si="92"/>
        <v>0</v>
      </c>
      <c r="EW20" s="125">
        <f t="shared" si="93"/>
        <v>129</v>
      </c>
      <c r="EX20" s="125" t="str">
        <f>IF(ES20&lt;&gt;"", IF(RANK(EW20, EW$5:EW$62)+COUNTIF(EW$5:EW20,EW20)-1&lt;=(EX$65-EV$63), RANK(EW20, EW$5:EW$62)+COUNTIF(EW$5:EW20,EW20)-1, ""), "")</f>
        <v/>
      </c>
      <c r="EY20" s="135">
        <f t="shared" si="94"/>
        <v>0</v>
      </c>
      <c r="EZ20" s="123">
        <v>167</v>
      </c>
      <c r="FA20" s="123"/>
      <c r="FB20" s="124">
        <f t="shared" si="95"/>
        <v>3.3247063507863828E-3</v>
      </c>
      <c r="FC20" s="125">
        <f t="shared" si="96"/>
        <v>0</v>
      </c>
      <c r="FD20" s="125">
        <f t="shared" si="97"/>
        <v>167</v>
      </c>
      <c r="FE20" s="125" t="str">
        <f>IF(EZ20&lt;&gt;"", IF(RANK(FD20, FD$5:FD$62)+COUNTIF(FD$5:FD20,FD20)-1&lt;=(FE$65-FC$63), RANK(FD20, FD$5:FD$62)+COUNTIF(FD$5:FD20,FD20)-1, ""), "")</f>
        <v/>
      </c>
      <c r="FF20" s="135">
        <f t="shared" si="98"/>
        <v>0</v>
      </c>
      <c r="FG20" s="123">
        <v>315</v>
      </c>
      <c r="FH20" s="123"/>
      <c r="FI20" s="124">
        <f t="shared" si="99"/>
        <v>6.7592215093448919E-3</v>
      </c>
      <c r="FJ20" s="125">
        <f t="shared" si="100"/>
        <v>0</v>
      </c>
      <c r="FK20" s="125">
        <f t="shared" si="101"/>
        <v>315</v>
      </c>
      <c r="FL20" s="125" t="str">
        <f>IF(FG20&lt;&gt;"", IF(RANK(FK20, FK$5:FK$62)+COUNTIF(FK$5:FK20,FK20)-1&lt;=(FL$65-FJ$63), RANK(FK20, FK$5:FK$62)+COUNTIF(FK$5:FK20,FK20)-1, ""), "")</f>
        <v/>
      </c>
      <c r="FM20" s="135">
        <f t="shared" si="102"/>
        <v>0</v>
      </c>
      <c r="FN20" s="123">
        <v>63</v>
      </c>
      <c r="FO20" s="123"/>
      <c r="FP20" s="124">
        <f t="shared" si="103"/>
        <v>1.3644928634857379E-3</v>
      </c>
      <c r="FQ20" s="125">
        <f t="shared" si="104"/>
        <v>0</v>
      </c>
      <c r="FR20" s="125">
        <f t="shared" si="105"/>
        <v>63</v>
      </c>
      <c r="FS20" s="125" t="str">
        <f>IF(FN20&lt;&gt;"", IF(RANK(FR20, FR$5:FR$62)+COUNTIF(FR$5:FR20,FR20)-1&lt;=(FS$65-FQ$63), RANK(FR20, FR$5:FR$62)+COUNTIF(FR$5:FR20,FR20)-1, ""), "")</f>
        <v/>
      </c>
      <c r="FT20" s="135">
        <f t="shared" si="106"/>
        <v>0</v>
      </c>
      <c r="FU20" s="123"/>
      <c r="FV20" s="123"/>
      <c r="FW20" s="124" t="str">
        <f t="shared" si="107"/>
        <v/>
      </c>
      <c r="FX20" s="125" t="str">
        <f t="shared" si="108"/>
        <v/>
      </c>
      <c r="FY20" s="125" t="str">
        <f t="shared" si="109"/>
        <v/>
      </c>
      <c r="FZ20" s="125" t="str">
        <f>IF(FU20&lt;&gt;"", IF(RANK(FY20, FY$5:FY$62)+COUNTIF(FY$5:FY20,FY20)-1&lt;=(FZ$65-FX$63), RANK(FY20, FY$5:FY$62)+COUNTIF(FY$5:FY20,FY20)-1, ""), "")</f>
        <v/>
      </c>
      <c r="GA20" s="135" t="str">
        <f t="shared" si="110"/>
        <v/>
      </c>
      <c r="GB20" s="123"/>
      <c r="GC20" s="123"/>
      <c r="GD20" s="124" t="str">
        <f t="shared" si="111"/>
        <v/>
      </c>
      <c r="GE20" s="125" t="str">
        <f t="shared" si="112"/>
        <v/>
      </c>
      <c r="GF20" s="125" t="str">
        <f t="shared" si="113"/>
        <v/>
      </c>
      <c r="GG20" s="125" t="str">
        <f>IF(GB20&lt;&gt;"", IF(RANK(GF20, GF$5:GF$62)+COUNTIF(GF$5:GF20,GF20)-1&lt;=(GG$65-GE$63), RANK(GF20, GF$5:GF$62)+COUNTIF(GF$5:GF20,GF20)-1, ""), "")</f>
        <v/>
      </c>
      <c r="GH20" s="135" t="str">
        <f t="shared" si="114"/>
        <v/>
      </c>
      <c r="GI20" s="123"/>
      <c r="GJ20" s="123"/>
      <c r="GK20" s="124" t="str">
        <f t="shared" si="115"/>
        <v/>
      </c>
      <c r="GL20" s="125" t="str">
        <f t="shared" si="116"/>
        <v/>
      </c>
      <c r="GM20" s="125" t="str">
        <f t="shared" si="117"/>
        <v/>
      </c>
      <c r="GN20" s="125" t="str">
        <f>IF(GI20&lt;&gt;"", IF(RANK(GM20, GM$5:GM$62)+COUNTIF(GM$5:GM20,GM20)-1&lt;=(GN$65-GL$63), RANK(GM20, GM$5:GM$62)+COUNTIF(GM$5:GM20,GM20)-1, ""), "")</f>
        <v/>
      </c>
      <c r="GO20" s="135" t="str">
        <f t="shared" si="118"/>
        <v/>
      </c>
      <c r="GP20" s="123"/>
      <c r="GQ20" s="123"/>
      <c r="GR20" s="124" t="str">
        <f t="shared" si="119"/>
        <v/>
      </c>
      <c r="GS20" s="125" t="str">
        <f t="shared" si="120"/>
        <v/>
      </c>
      <c r="GT20" s="125" t="str">
        <f t="shared" si="121"/>
        <v/>
      </c>
      <c r="GU20" s="125" t="str">
        <f>IF(GP20&lt;&gt;"", IF(RANK(GT20, GT$5:GT$62)+COUNTIF(GT$5:GT20,GT20)-1&lt;=(GU$65-GS$63), RANK(GT20, GT$5:GT$62)+COUNTIF(GT$5:GT20,GT20)-1, ""), "")</f>
        <v/>
      </c>
      <c r="GV20" s="135" t="str">
        <f t="shared" si="122"/>
        <v/>
      </c>
      <c r="GW20" s="123"/>
      <c r="GX20" s="123"/>
      <c r="GY20" s="124" t="str">
        <f t="shared" si="123"/>
        <v/>
      </c>
      <c r="GZ20" s="125" t="str">
        <f t="shared" si="124"/>
        <v/>
      </c>
      <c r="HA20" s="125" t="str">
        <f t="shared" si="125"/>
        <v/>
      </c>
      <c r="HB20" s="125" t="str">
        <f>IF(GW20&lt;&gt;"", IF(RANK(HA20, HA$5:HA$62)+COUNTIF(HA$5:HA20,HA20)-1&lt;=(HB$65-GZ$63), RANK(HA20, HA$5:HA$62)+COUNTIF(HA$5:HA20,HA20)-1, ""), "")</f>
        <v/>
      </c>
      <c r="HC20" s="135" t="str">
        <f t="shared" si="126"/>
        <v/>
      </c>
      <c r="HD20" s="123"/>
      <c r="HE20" s="123"/>
      <c r="HF20" s="124" t="str">
        <f t="shared" si="127"/>
        <v/>
      </c>
      <c r="HG20" s="125" t="str">
        <f t="shared" si="128"/>
        <v/>
      </c>
      <c r="HH20" s="125" t="str">
        <f t="shared" si="129"/>
        <v/>
      </c>
      <c r="HI20" s="125" t="str">
        <f>IF(HD20&lt;&gt;"", IF(RANK(HH20, HH$5:HH$62)+COUNTIF(HH$5:HH20,HH20)-1&lt;=(HI$65-HG$63), RANK(HH20, HH$5:HH$62)+COUNTIF(HH$5:HH20,HH20)-1, ""), "")</f>
        <v/>
      </c>
      <c r="HJ20" s="135" t="str">
        <f t="shared" si="130"/>
        <v/>
      </c>
      <c r="HK20" s="123"/>
      <c r="HL20" s="123"/>
      <c r="HM20" s="124" t="str">
        <f t="shared" si="131"/>
        <v/>
      </c>
      <c r="HN20" s="125" t="str">
        <f t="shared" si="132"/>
        <v/>
      </c>
      <c r="HO20" s="125" t="str">
        <f t="shared" si="133"/>
        <v/>
      </c>
      <c r="HP20" s="125" t="str">
        <f>IF(HK20&lt;&gt;"", IF(RANK(HO20, HO$5:HO$62)+COUNTIF(HO$5:HO20,HO20)-1&lt;=(HP$65-HN$63), RANK(HO20, HO$5:HO$62)+COUNTIF(HO$5:HO20,HO20)-1, ""), "")</f>
        <v/>
      </c>
      <c r="HQ20" s="135" t="str">
        <f t="shared" si="134"/>
        <v/>
      </c>
      <c r="HR20" s="123"/>
      <c r="HS20" s="123"/>
      <c r="HT20" s="124" t="str">
        <f t="shared" si="135"/>
        <v/>
      </c>
      <c r="HU20" s="125" t="str">
        <f t="shared" si="136"/>
        <v/>
      </c>
      <c r="HV20" s="125" t="str">
        <f t="shared" si="137"/>
        <v/>
      </c>
      <c r="HW20" s="125" t="str">
        <f>IF(HR20&lt;&gt;"", IF(RANK(HV20, HV$5:HV$62)+COUNTIF(HV$5:HV20,HV20)-1&lt;=(HW$65-HU$63), RANK(HV20, HV$5:HV$62)+COUNTIF(HV$5:HV20,HV20)-1, ""), "")</f>
        <v/>
      </c>
      <c r="HX20" s="135" t="str">
        <f t="shared" si="138"/>
        <v/>
      </c>
      <c r="HY20" s="123"/>
      <c r="HZ20" s="123"/>
      <c r="IA20" s="124" t="str">
        <f t="shared" si="139"/>
        <v/>
      </c>
      <c r="IB20" s="125" t="str">
        <f t="shared" si="140"/>
        <v/>
      </c>
      <c r="IC20" s="125" t="str">
        <f t="shared" si="141"/>
        <v/>
      </c>
      <c r="ID20" s="125" t="str">
        <f>IF(HY20&lt;&gt;"", IF(RANK(IC20, IC$5:IC$62)+COUNTIF(IC$5:IC20,IC20)-1&lt;=(ID$65-IB$63), RANK(IC20, IC$5:IC$62)+COUNTIF(IC$5:IC20,IC20)-1, ""), "")</f>
        <v/>
      </c>
      <c r="IE20" s="135" t="str">
        <f t="shared" si="142"/>
        <v/>
      </c>
      <c r="IF20" s="123"/>
      <c r="IG20" s="123"/>
      <c r="IH20" s="124" t="str">
        <f t="shared" si="143"/>
        <v/>
      </c>
      <c r="II20" s="125" t="str">
        <f t="shared" si="144"/>
        <v/>
      </c>
      <c r="IJ20" s="125" t="str">
        <f t="shared" si="145"/>
        <v/>
      </c>
      <c r="IK20" s="125" t="str">
        <f>IF(IF20&lt;&gt;"", IF(RANK(IJ20, IJ$5:IJ$62)+COUNTIF(IJ$5:IJ20,IJ20)-1&lt;=(IK$65-II$63), RANK(IJ20, IJ$5:IJ$62)+COUNTIF(IJ$5:IJ20,IJ20)-1, ""), "")</f>
        <v/>
      </c>
      <c r="IL20" s="135" t="str">
        <f t="shared" si="146"/>
        <v/>
      </c>
      <c r="IM20" s="123"/>
      <c r="IN20" s="123"/>
      <c r="IO20" s="124" t="str">
        <f t="shared" si="147"/>
        <v/>
      </c>
      <c r="IP20" s="125" t="str">
        <f t="shared" si="148"/>
        <v/>
      </c>
      <c r="IQ20" s="125" t="str">
        <f t="shared" si="149"/>
        <v/>
      </c>
      <c r="IR20" s="125" t="str">
        <f>IF(IM20&lt;&gt;"", IF(RANK(IQ20, IQ$5:IQ$62)+COUNTIF(IQ$5:IQ20,IQ20)-1&lt;=(IR$65-IP$63), RANK(IQ20, IQ$5:IQ$62)+COUNTIF(IQ$5:IQ20,IQ20)-1, ""), "")</f>
        <v/>
      </c>
      <c r="IS20" s="135" t="str">
        <f t="shared" si="150"/>
        <v/>
      </c>
      <c r="IT20" s="123"/>
      <c r="IU20" s="123"/>
      <c r="IV20" s="124" t="str">
        <f t="shared" si="151"/>
        <v/>
      </c>
      <c r="IW20" s="125" t="str">
        <f t="shared" si="152"/>
        <v/>
      </c>
      <c r="IX20" s="125" t="str">
        <f t="shared" si="153"/>
        <v/>
      </c>
      <c r="IY20" s="125" t="str">
        <f>IF(IT20&lt;&gt;"", IF(RANK(IX20, IX$5:IX$62)+COUNTIF(IX$5:IX20,IX20)-1&lt;=(IY$65-IW$63), RANK(IX20, IX$5:IX$62)+COUNTIF(IX$5:IX20,IX20)-1, ""), "")</f>
        <v/>
      </c>
      <c r="IZ20" s="135" t="str">
        <f t="shared" si="154"/>
        <v/>
      </c>
      <c r="JA20" s="123"/>
      <c r="JB20" s="123"/>
      <c r="JC20" s="124" t="str">
        <f t="shared" si="155"/>
        <v/>
      </c>
      <c r="JD20" s="125" t="str">
        <f t="shared" si="156"/>
        <v/>
      </c>
      <c r="JE20" s="125" t="str">
        <f t="shared" si="157"/>
        <v/>
      </c>
      <c r="JF20" s="125" t="str">
        <f>IF(JA20&lt;&gt;"", IF(RANK(JE20, JE$5:JE$62)+COUNTIF(JE$5:JE20,JE20)-1&lt;=(JF$65-JD$63), RANK(JE20, JE$5:JE$62)+COUNTIF(JE$5:JE20,JE20)-1, ""), "")</f>
        <v/>
      </c>
      <c r="JG20" s="135" t="str">
        <f t="shared" si="158"/>
        <v/>
      </c>
      <c r="JH20" s="123"/>
      <c r="JI20" s="123"/>
      <c r="JJ20" s="124" t="str">
        <f t="shared" si="159"/>
        <v/>
      </c>
      <c r="JK20" s="125" t="str">
        <f t="shared" si="160"/>
        <v/>
      </c>
      <c r="JL20" s="125" t="str">
        <f t="shared" si="161"/>
        <v/>
      </c>
      <c r="JM20" s="125" t="str">
        <f>IF(JH20&lt;&gt;"", IF(RANK(JL20, JL$5:JL$62)+COUNTIF(JL$5:JL20,JL20)-1&lt;=(JM$65-JK$63), RANK(JL20, JL$5:JL$62)+COUNTIF(JL$5:JL20,JL20)-1, ""), "")</f>
        <v/>
      </c>
      <c r="JN20" s="135" t="str">
        <f t="shared" si="162"/>
        <v/>
      </c>
      <c r="JO20" s="123"/>
      <c r="JP20" s="123"/>
      <c r="JQ20" s="124" t="str">
        <f t="shared" si="163"/>
        <v/>
      </c>
      <c r="JR20" s="125" t="str">
        <f t="shared" si="164"/>
        <v/>
      </c>
      <c r="JS20" s="125" t="str">
        <f t="shared" si="165"/>
        <v/>
      </c>
      <c r="JT20" s="125" t="str">
        <f>IF(JO20&lt;&gt;"", IF(RANK(JS20, JS$5:JS$62)+COUNTIF(JS$5:JS20,JS20)-1&lt;=(JT$65-JR$63), RANK(JS20, JS$5:JS$62)+COUNTIF(JS$5:JS20,JS20)-1, ""), "")</f>
        <v/>
      </c>
      <c r="JU20" s="135" t="str">
        <f t="shared" si="166"/>
        <v/>
      </c>
      <c r="JV20" s="123"/>
      <c r="JW20" s="123"/>
      <c r="JX20" s="124" t="str">
        <f t="shared" si="167"/>
        <v/>
      </c>
      <c r="JY20" s="125" t="str">
        <f t="shared" si="168"/>
        <v/>
      </c>
      <c r="JZ20" s="125" t="str">
        <f t="shared" si="169"/>
        <v/>
      </c>
      <c r="KA20" s="125" t="str">
        <f>IF(JV20&lt;&gt;"", IF(RANK(JZ20, JZ$5:JZ$62)+COUNTIF(JZ$5:JZ20,JZ20)-1&lt;=(KA$65-JY$63), RANK(JZ20, JZ$5:JZ$62)+COUNTIF(JZ$5:JZ20,JZ20)-1, ""), "")</f>
        <v/>
      </c>
      <c r="KB20" s="135" t="str">
        <f t="shared" si="170"/>
        <v/>
      </c>
      <c r="KC20" s="132" t="str">
        <f t="shared" si="171"/>
        <v/>
      </c>
      <c r="KD20" s="36">
        <f t="shared" si="172"/>
        <v>4201</v>
      </c>
      <c r="KE20" s="36">
        <v>4601</v>
      </c>
      <c r="KF20" s="36">
        <f t="shared" si="173"/>
        <v>8802</v>
      </c>
      <c r="KG20" s="37"/>
      <c r="KH20" s="67" t="str">
        <f t="shared" si="2"/>
        <v/>
      </c>
      <c r="KI20" s="69" t="str">
        <f t="shared" si="3"/>
        <v/>
      </c>
      <c r="KJ20" s="69" t="str">
        <f t="shared" si="174"/>
        <v/>
      </c>
      <c r="KK20" s="69"/>
      <c r="KL20" s="66" t="str">
        <f t="shared" si="175"/>
        <v/>
      </c>
      <c r="KM20" s="69" t="str">
        <f t="shared" si="176"/>
        <v/>
      </c>
      <c r="KN20" s="67" t="str">
        <f t="shared" si="177"/>
        <v/>
      </c>
      <c r="KO20" s="67" t="str">
        <f>IF(KN20&lt;&gt;"", IF(RANK(KN20, $KN$5:$KN$62)+COUNTIF(KN$5:KN20,KN20)-1&lt;=(400-$KJ$63-$KM$63), RANK(KN20, $KN$5:$KN$62)+COUNTIF(KN$5:KN20,KN20)-1, ""), "")</f>
        <v/>
      </c>
      <c r="KP20" s="76" t="str">
        <f t="shared" si="178"/>
        <v/>
      </c>
      <c r="KQ20" s="86" t="str">
        <f t="shared" si="4"/>
        <v/>
      </c>
      <c r="KS20" s="126">
        <f t="shared" si="5"/>
        <v>2.7575640652747558E-4</v>
      </c>
      <c r="KT20" s="45">
        <f t="shared" si="6"/>
        <v>0</v>
      </c>
      <c r="KU20" s="53">
        <f t="shared" si="179"/>
        <v>-2.7575640652747558E-4</v>
      </c>
      <c r="KW20" s="80" t="str">
        <f t="shared" si="7"/>
        <v/>
      </c>
      <c r="KX20" s="45" t="str">
        <f t="shared" si="180"/>
        <v/>
      </c>
      <c r="KY20" s="45" t="str">
        <f t="shared" si="8"/>
        <v/>
      </c>
      <c r="KZ20" s="127" t="str">
        <f t="shared" si="181"/>
        <v/>
      </c>
    </row>
    <row r="21" spans="1:312" ht="15" customHeight="1" x14ac:dyDescent="0.2">
      <c r="A21" s="136" t="s">
        <v>187</v>
      </c>
      <c r="B21" s="137">
        <v>915</v>
      </c>
      <c r="C21" s="137"/>
      <c r="D21" s="138">
        <f t="shared" si="0"/>
        <v>1.8541033434650456E-2</v>
      </c>
      <c r="E21" s="139">
        <f t="shared" si="9"/>
        <v>0</v>
      </c>
      <c r="F21" s="139">
        <f t="shared" si="1"/>
        <v>915</v>
      </c>
      <c r="G21" s="139" t="str">
        <f>IF(B21&lt;&gt;"", IF(RANK(F21, F$5:F$62)+COUNTIF(F$5:F21,F21)-1&lt;=(G$65-E$63), RANK(F21, F$5:F$62)+COUNTIF(F$5:F21,F21)-1, ""), "")</f>
        <v/>
      </c>
      <c r="H21" s="140">
        <f t="shared" si="10"/>
        <v>0</v>
      </c>
      <c r="I21" s="137">
        <v>3770</v>
      </c>
      <c r="J21" s="137"/>
      <c r="K21" s="138">
        <f t="shared" si="11"/>
        <v>8.2058202555340312E-2</v>
      </c>
      <c r="L21" s="139">
        <f t="shared" si="12"/>
        <v>0</v>
      </c>
      <c r="M21" s="139">
        <f t="shared" si="13"/>
        <v>3770</v>
      </c>
      <c r="N21" s="139" t="str">
        <f>IF(I21&lt;&gt;"", IF(RANK(M21, M$5:M$62)+COUNTIF(M$5:M21,M21)-1&lt;=(N$65-L$63), RANK(M21, M$5:M$62)+COUNTIF(M$5:M21,M21)-1, ""), "")</f>
        <v/>
      </c>
      <c r="O21" s="140">
        <f t="shared" si="14"/>
        <v>0</v>
      </c>
      <c r="P21" s="137">
        <v>1188</v>
      </c>
      <c r="Q21" s="137"/>
      <c r="R21" s="138">
        <f t="shared" si="15"/>
        <v>2.8513140525621025E-2</v>
      </c>
      <c r="S21" s="139">
        <f t="shared" si="16"/>
        <v>0</v>
      </c>
      <c r="T21" s="139">
        <f t="shared" si="17"/>
        <v>1188</v>
      </c>
      <c r="U21" s="139" t="str">
        <f>IF(P21&lt;&gt;"", IF(RANK(T21, T$5:T$62)+COUNTIF(T$5:T21,T21)-1&lt;=(U$65-S$63), RANK(T21, T$5:T$62)+COUNTIF(T$5:T21,T21)-1, ""), "")</f>
        <v/>
      </c>
      <c r="V21" s="140">
        <f t="shared" si="18"/>
        <v>0</v>
      </c>
      <c r="W21" s="137">
        <v>9819</v>
      </c>
      <c r="X21" s="137"/>
      <c r="Y21" s="138">
        <f t="shared" si="19"/>
        <v>0.2455548053117263</v>
      </c>
      <c r="Z21" s="139">
        <f t="shared" si="20"/>
        <v>0</v>
      </c>
      <c r="AA21" s="139">
        <f t="shared" si="21"/>
        <v>9819</v>
      </c>
      <c r="AB21" s="139" t="str">
        <f>IF(W21&lt;&gt;"", IF(RANK(AA21, AA$5:AA$62)+COUNTIF(AA$5:AA21,AA21)-1&lt;=(AB$65-Z$63), RANK(AA21, AA$5:AA$62)+COUNTIF(AA$5:AA21,AA21)-1, ""), "")</f>
        <v/>
      </c>
      <c r="AC21" s="140">
        <f t="shared" si="22"/>
        <v>0</v>
      </c>
      <c r="AD21" s="137">
        <v>12423</v>
      </c>
      <c r="AE21" s="137"/>
      <c r="AF21" s="138">
        <f t="shared" si="23"/>
        <v>0.32046122891193313</v>
      </c>
      <c r="AG21" s="139">
        <f t="shared" si="24"/>
        <v>0</v>
      </c>
      <c r="AH21" s="139">
        <f t="shared" si="25"/>
        <v>12423</v>
      </c>
      <c r="AI21" s="139" t="str">
        <f>IF(AD21&lt;&gt;"", IF(RANK(AH21, AH$5:AH$62)+COUNTIF(AH$5:AH21,AH21)-1&lt;=(AI$65-AG$63), RANK(AH21, AH$5:AH$62)+COUNTIF(AH$5:AH21,AH21)-1, ""), "")</f>
        <v/>
      </c>
      <c r="AJ21" s="140">
        <f t="shared" si="26"/>
        <v>0</v>
      </c>
      <c r="AK21" s="137">
        <v>2368</v>
      </c>
      <c r="AL21" s="137"/>
      <c r="AM21" s="138">
        <f t="shared" si="27"/>
        <v>4.7998378433161043E-2</v>
      </c>
      <c r="AN21" s="139">
        <f t="shared" si="28"/>
        <v>0</v>
      </c>
      <c r="AO21" s="139">
        <f t="shared" si="29"/>
        <v>2368</v>
      </c>
      <c r="AP21" s="139" t="str">
        <f>IF(AK21&lt;&gt;"", IF(RANK(AO21, AO$5:AO$62)+COUNTIF(AO$5:AO21,AO21)-1&lt;=(AP$65-AN$63), RANK(AO21, AO$5:AO$62)+COUNTIF(AO$5:AO21,AO21)-1, ""), "")</f>
        <v/>
      </c>
      <c r="AQ21" s="140">
        <f t="shared" si="30"/>
        <v>0</v>
      </c>
      <c r="AR21" s="137">
        <v>4223</v>
      </c>
      <c r="AS21" s="137"/>
      <c r="AT21" s="138">
        <f t="shared" si="31"/>
        <v>9.9683693702199982E-2</v>
      </c>
      <c r="AU21" s="139">
        <f t="shared" si="32"/>
        <v>0</v>
      </c>
      <c r="AV21" s="139">
        <f t="shared" si="33"/>
        <v>4223</v>
      </c>
      <c r="AW21" s="139" t="str">
        <f>IF(AR21&lt;&gt;"", IF(RANK(AV21, AV$5:AV$62)+COUNTIF(AV$5:AV21,AV21)-1&lt;=(AW$65-AU$63), RANK(AV21, AV$5:AV$62)+COUNTIF(AV$5:AV21,AV21)-1, ""), "")</f>
        <v/>
      </c>
      <c r="AX21" s="140">
        <f t="shared" si="34"/>
        <v>0</v>
      </c>
      <c r="AY21" s="137">
        <v>1513</v>
      </c>
      <c r="AZ21" s="137"/>
      <c r="BA21" s="138">
        <f t="shared" si="35"/>
        <v>3.063063063063063E-2</v>
      </c>
      <c r="BB21" s="139">
        <f t="shared" si="36"/>
        <v>0</v>
      </c>
      <c r="BC21" s="139">
        <f t="shared" si="37"/>
        <v>1513</v>
      </c>
      <c r="BD21" s="139" t="str">
        <f>IF(AY21&lt;&gt;"", IF(RANK(BC21, BC$5:BC$62)+COUNTIF(BC$5:BC21,BC21)-1&lt;=(BD$65-BB$63), RANK(BC21, BC$5:BC$62)+COUNTIF(BC$5:BC21,BC21)-1, ""), "")</f>
        <v/>
      </c>
      <c r="BE21" s="140">
        <f t="shared" si="38"/>
        <v>0</v>
      </c>
      <c r="BF21" s="137">
        <v>2104</v>
      </c>
      <c r="BG21" s="137"/>
      <c r="BH21" s="138">
        <f t="shared" si="39"/>
        <v>4.1291335492100872E-2</v>
      </c>
      <c r="BI21" s="139">
        <f t="shared" si="40"/>
        <v>0</v>
      </c>
      <c r="BJ21" s="139">
        <f t="shared" si="41"/>
        <v>2104</v>
      </c>
      <c r="BK21" s="139" t="str">
        <f>IF(BF21&lt;&gt;"", IF(RANK(BJ21, BJ$5:BJ$62)+COUNTIF(BJ$5:BJ21,BJ21)-1&lt;=(BK$65-BI$63), RANK(BJ21, BJ$5:BJ$62)+COUNTIF(BJ$5:BJ21,BJ21)-1, ""), "")</f>
        <v/>
      </c>
      <c r="BL21" s="140">
        <f t="shared" si="42"/>
        <v>0</v>
      </c>
      <c r="BM21" s="137">
        <v>1124</v>
      </c>
      <c r="BN21" s="137"/>
      <c r="BO21" s="138">
        <f t="shared" si="43"/>
        <v>2.2820944917060888E-2</v>
      </c>
      <c r="BP21" s="139">
        <f t="shared" si="44"/>
        <v>0</v>
      </c>
      <c r="BQ21" s="139">
        <f t="shared" si="45"/>
        <v>1124</v>
      </c>
      <c r="BR21" s="139" t="str">
        <f>IF(BM21&lt;&gt;"", IF(RANK(BQ21, BQ$5:BQ$62)+COUNTIF(BQ$5:BQ21,BQ21)-1&lt;=(BR$65-BP$63), RANK(BQ21, BQ$5:BQ$62)+COUNTIF(BQ$5:BQ21,BQ21)-1, ""), "")</f>
        <v/>
      </c>
      <c r="BS21" s="140">
        <f t="shared" si="46"/>
        <v>0</v>
      </c>
      <c r="BT21" s="137">
        <v>2227</v>
      </c>
      <c r="BU21" s="137"/>
      <c r="BV21" s="138">
        <f t="shared" si="47"/>
        <v>4.4607803861870042E-2</v>
      </c>
      <c r="BW21" s="139">
        <f t="shared" si="48"/>
        <v>0</v>
      </c>
      <c r="BX21" s="139">
        <f t="shared" si="49"/>
        <v>2227</v>
      </c>
      <c r="BY21" s="139" t="str">
        <f>IF(BT21&lt;&gt;"", IF(RANK(BX21, BX$5:BX$62)+COUNTIF(BX$5:BX21,BX21)-1&lt;=(BY$65-BW$63), RANK(BX21, BX$5:BX$62)+COUNTIF(BX$5:BX21,BX21)-1, ""), "")</f>
        <v/>
      </c>
      <c r="BZ21" s="140">
        <f t="shared" si="50"/>
        <v>0</v>
      </c>
      <c r="CA21" s="137">
        <v>1749</v>
      </c>
      <c r="CB21" s="137"/>
      <c r="CC21" s="138">
        <f t="shared" si="51"/>
        <v>3.480319974529391E-2</v>
      </c>
      <c r="CD21" s="139">
        <f t="shared" si="52"/>
        <v>0</v>
      </c>
      <c r="CE21" s="139">
        <f t="shared" si="53"/>
        <v>1749</v>
      </c>
      <c r="CF21" s="139" t="str">
        <f>IF(CA21&lt;&gt;"", IF(RANK(CE21, CE$5:CE$62)+COUNTIF(CE$5:CE21,CE21)-1&lt;=(CF$65-CD$63), RANK(CE21, CE$5:CE$62)+COUNTIF(CE$5:CE21,CE21)-1, ""), "")</f>
        <v/>
      </c>
      <c r="CG21" s="140">
        <f t="shared" si="54"/>
        <v>0</v>
      </c>
      <c r="CH21" s="137">
        <v>1064</v>
      </c>
      <c r="CI21" s="137"/>
      <c r="CJ21" s="138">
        <f t="shared" si="55"/>
        <v>2.053499054309646E-2</v>
      </c>
      <c r="CK21" s="139">
        <f t="shared" si="56"/>
        <v>0</v>
      </c>
      <c r="CL21" s="139">
        <f t="shared" si="57"/>
        <v>1064</v>
      </c>
      <c r="CM21" s="139" t="str">
        <f>IF(CH21&lt;&gt;"", IF(RANK(CL21, CL$5:CL$62)+COUNTIF(CL$5:CL21,CL21)-1&lt;=(CM$65-CK$63), RANK(CL21, CL$5:CL$62)+COUNTIF(CL$5:CL21,CL21)-1, ""), "")</f>
        <v/>
      </c>
      <c r="CN21" s="140">
        <f t="shared" si="58"/>
        <v>0</v>
      </c>
      <c r="CO21" s="137">
        <v>985</v>
      </c>
      <c r="CP21" s="137"/>
      <c r="CQ21" s="138">
        <f t="shared" si="59"/>
        <v>1.9439510558515886E-2</v>
      </c>
      <c r="CR21" s="139">
        <f t="shared" si="60"/>
        <v>0</v>
      </c>
      <c r="CS21" s="139">
        <f t="shared" si="61"/>
        <v>985</v>
      </c>
      <c r="CT21" s="139" t="str">
        <f>IF(CO21&lt;&gt;"", IF(RANK(CS21, CS$5:CS$62)+COUNTIF(CS$5:CS21,CS21)-1&lt;=(CT$65-CR$63), RANK(CS21, CS$5:CS$62)+COUNTIF(CS$5:CS21,CS21)-1, ""), "")</f>
        <v/>
      </c>
      <c r="CU21" s="140">
        <f t="shared" si="62"/>
        <v>0</v>
      </c>
      <c r="CV21" s="137">
        <v>878</v>
      </c>
      <c r="CW21" s="137"/>
      <c r="CX21" s="138">
        <f t="shared" si="63"/>
        <v>1.8776732249786141E-2</v>
      </c>
      <c r="CY21" s="139">
        <f t="shared" si="64"/>
        <v>0</v>
      </c>
      <c r="CZ21" s="139">
        <f t="shared" si="65"/>
        <v>878</v>
      </c>
      <c r="DA21" s="139" t="str">
        <f>IF(CV21&lt;&gt;"", IF(RANK(CZ21, CZ$5:CZ$62)+COUNTIF(CZ$5:CZ21,CZ21)-1&lt;=(DA$65-CY$63), RANK(CZ21, CZ$5:CZ$62)+COUNTIF(CZ$5:CZ21,CZ21)-1, ""), "")</f>
        <v/>
      </c>
      <c r="DB21" s="140">
        <f t="shared" si="66"/>
        <v>0</v>
      </c>
      <c r="DC21" s="137">
        <v>692</v>
      </c>
      <c r="DD21" s="137"/>
      <c r="DE21" s="138">
        <f t="shared" si="67"/>
        <v>1.3412412296003411E-2</v>
      </c>
      <c r="DF21" s="139">
        <f t="shared" si="68"/>
        <v>0</v>
      </c>
      <c r="DG21" s="139">
        <f t="shared" si="69"/>
        <v>692</v>
      </c>
      <c r="DH21" s="139" t="str">
        <f>IF(DC21&lt;&gt;"", IF(RANK(DG21, DG$5:DG$62)+COUNTIF(DG$5:DG21,DG21)-1&lt;=(DH$65-DF$63), RANK(DG21, DG$5:DG$62)+COUNTIF(DG$5:DG21,DG21)-1, ""), "")</f>
        <v/>
      </c>
      <c r="DI21" s="140">
        <f t="shared" si="70"/>
        <v>0</v>
      </c>
      <c r="DJ21" s="137">
        <v>1403</v>
      </c>
      <c r="DK21" s="137"/>
      <c r="DL21" s="138">
        <f t="shared" si="71"/>
        <v>2.9054235954358135E-2</v>
      </c>
      <c r="DM21" s="139">
        <f t="shared" si="72"/>
        <v>0</v>
      </c>
      <c r="DN21" s="139">
        <f t="shared" si="73"/>
        <v>1403</v>
      </c>
      <c r="DO21" s="139" t="str">
        <f>IF(DJ21&lt;&gt;"", IF(RANK(DN21, DN$5:DN$62)+COUNTIF(DN$5:DN21,DN21)-1&lt;=(DO$65-DM$63), RANK(DN21, DN$5:DN$62)+COUNTIF(DN$5:DN21,DN21)-1, ""), "")</f>
        <v/>
      </c>
      <c r="DP21" s="140">
        <f t="shared" si="74"/>
        <v>0</v>
      </c>
      <c r="DQ21" s="137">
        <v>861</v>
      </c>
      <c r="DR21" s="137"/>
      <c r="DS21" s="138">
        <f t="shared" si="75"/>
        <v>1.764380417631509E-2</v>
      </c>
      <c r="DT21" s="139">
        <f t="shared" si="76"/>
        <v>0</v>
      </c>
      <c r="DU21" s="139">
        <f t="shared" si="77"/>
        <v>861</v>
      </c>
      <c r="DV21" s="139" t="str">
        <f>IF(DQ21&lt;&gt;"", IF(RANK(DU21, DU$5:DU$62)+COUNTIF(DU$5:DU21,DU21)-1&lt;=(DV$65-DT$63), RANK(DU21, DU$5:DU$62)+COUNTIF(DU$5:DU21,DU21)-1, ""), "")</f>
        <v/>
      </c>
      <c r="DW21" s="140">
        <f t="shared" si="78"/>
        <v>0</v>
      </c>
      <c r="DX21" s="137">
        <v>1237</v>
      </c>
      <c r="DY21" s="137"/>
      <c r="DZ21" s="138">
        <f t="shared" si="79"/>
        <v>2.7027027027027029E-2</v>
      </c>
      <c r="EA21" s="139">
        <f t="shared" si="80"/>
        <v>0</v>
      </c>
      <c r="EB21" s="139">
        <f t="shared" si="81"/>
        <v>1237</v>
      </c>
      <c r="EC21" s="139" t="str">
        <f>IF(DX21&lt;&gt;"", IF(RANK(EB21, EB$5:EB$62)+COUNTIF(EB$5:EB21,EB21)-1&lt;=(EC$65-EA$63), RANK(EB21, EB$5:EB$62)+COUNTIF(EB$5:EB21,EB21)-1, ""), "")</f>
        <v/>
      </c>
      <c r="ED21" s="140">
        <f t="shared" si="82"/>
        <v>0</v>
      </c>
      <c r="EE21" s="137">
        <v>483</v>
      </c>
      <c r="EF21" s="137"/>
      <c r="EG21" s="138">
        <f t="shared" si="83"/>
        <v>9.2583718300139929E-3</v>
      </c>
      <c r="EH21" s="139">
        <f t="shared" si="84"/>
        <v>0</v>
      </c>
      <c r="EI21" s="139">
        <f t="shared" si="85"/>
        <v>483</v>
      </c>
      <c r="EJ21" s="139" t="str">
        <f>IF(EE21&lt;&gt;"", IF(RANK(EI21, EI$5:EI$62)+COUNTIF(EI$5:EI21,EI21)-1&lt;=(EJ$65-EH$63), RANK(EI21, EI$5:EI$62)+COUNTIF(EI$5:EI21,EI21)-1, ""), "")</f>
        <v/>
      </c>
      <c r="EK21" s="140">
        <f t="shared" si="86"/>
        <v>0</v>
      </c>
      <c r="EL21" s="137">
        <v>423</v>
      </c>
      <c r="EM21" s="137"/>
      <c r="EN21" s="138">
        <f t="shared" si="87"/>
        <v>9.0315142198308992E-3</v>
      </c>
      <c r="EO21" s="139">
        <f t="shared" si="88"/>
        <v>0</v>
      </c>
      <c r="EP21" s="139">
        <f t="shared" si="89"/>
        <v>423</v>
      </c>
      <c r="EQ21" s="139" t="str">
        <f>IF(EL21&lt;&gt;"", IF(RANK(EP21, EP$5:EP$62)+COUNTIF(EP$5:EP21,EP21)-1&lt;=(EQ$65-EO$63), RANK(EP21, EP$5:EP$62)+COUNTIF(EP$5:EP21,EP21)-1, ""), "")</f>
        <v/>
      </c>
      <c r="ER21" s="140">
        <f t="shared" si="90"/>
        <v>0</v>
      </c>
      <c r="ES21" s="137">
        <v>623</v>
      </c>
      <c r="ET21" s="137"/>
      <c r="EU21" s="138">
        <f t="shared" si="91"/>
        <v>1.2383224011130988E-2</v>
      </c>
      <c r="EV21" s="139">
        <f t="shared" si="92"/>
        <v>0</v>
      </c>
      <c r="EW21" s="139">
        <f t="shared" si="93"/>
        <v>623</v>
      </c>
      <c r="EX21" s="139" t="str">
        <f>IF(ES21&lt;&gt;"", IF(RANK(EW21, EW$5:EW$62)+COUNTIF(EW$5:EW21,EW21)-1&lt;=(EX$65-EV$63), RANK(EW21, EW$5:EW$62)+COUNTIF(EW$5:EW21,EW21)-1, ""), "")</f>
        <v/>
      </c>
      <c r="EY21" s="140">
        <f t="shared" si="94"/>
        <v>0</v>
      </c>
      <c r="EZ21" s="137">
        <v>468</v>
      </c>
      <c r="FA21" s="137"/>
      <c r="FB21" s="138">
        <f t="shared" si="95"/>
        <v>9.3171411507067484E-3</v>
      </c>
      <c r="FC21" s="139">
        <f t="shared" si="96"/>
        <v>0</v>
      </c>
      <c r="FD21" s="139">
        <f t="shared" si="97"/>
        <v>468</v>
      </c>
      <c r="FE21" s="139" t="str">
        <f>IF(EZ21&lt;&gt;"", IF(RANK(FD21, FD$5:FD$62)+COUNTIF(FD$5:FD21,FD21)-1&lt;=(FE$65-FC$63), RANK(FD21, FD$5:FD$62)+COUNTIF(FD$5:FD21,FD21)-1, ""), "")</f>
        <v/>
      </c>
      <c r="FF21" s="140">
        <f t="shared" si="98"/>
        <v>0</v>
      </c>
      <c r="FG21" s="137">
        <v>208</v>
      </c>
      <c r="FH21" s="137"/>
      <c r="FI21" s="138">
        <f t="shared" si="99"/>
        <v>4.4632319807737702E-3</v>
      </c>
      <c r="FJ21" s="139">
        <f t="shared" si="100"/>
        <v>0</v>
      </c>
      <c r="FK21" s="139">
        <f t="shared" si="101"/>
        <v>208</v>
      </c>
      <c r="FL21" s="139" t="str">
        <f>IF(FG21&lt;&gt;"", IF(RANK(FK21, FK$5:FK$62)+COUNTIF(FK$5:FK21,FK21)-1&lt;=(FL$65-FJ$63), RANK(FK21, FK$5:FK$62)+COUNTIF(FK$5:FK21,FK21)-1, ""), "")</f>
        <v/>
      </c>
      <c r="FM21" s="140">
        <f t="shared" si="102"/>
        <v>0</v>
      </c>
      <c r="FN21" s="137">
        <v>179</v>
      </c>
      <c r="FO21" s="137"/>
      <c r="FP21" s="138">
        <f t="shared" si="103"/>
        <v>3.8768924216499535E-3</v>
      </c>
      <c r="FQ21" s="139">
        <f t="shared" si="104"/>
        <v>0</v>
      </c>
      <c r="FR21" s="139">
        <f t="shared" si="105"/>
        <v>179</v>
      </c>
      <c r="FS21" s="139" t="str">
        <f>IF(FN21&lt;&gt;"", IF(RANK(FR21, FR$5:FR$62)+COUNTIF(FR$5:FR21,FR21)-1&lt;=(FS$65-FQ$63), RANK(FR21, FR$5:FR$62)+COUNTIF(FR$5:FR21,FR21)-1, ""), "")</f>
        <v/>
      </c>
      <c r="FT21" s="140">
        <f t="shared" si="106"/>
        <v>0</v>
      </c>
      <c r="FU21" s="137">
        <v>1119</v>
      </c>
      <c r="FV21" s="137"/>
      <c r="FW21" s="138">
        <f t="shared" si="107"/>
        <v>2.3989195215023795E-2</v>
      </c>
      <c r="FX21" s="139">
        <f t="shared" si="108"/>
        <v>0</v>
      </c>
      <c r="FY21" s="139">
        <f t="shared" si="109"/>
        <v>1119</v>
      </c>
      <c r="FZ21" s="139" t="str">
        <f>IF(FU21&lt;&gt;"", IF(RANK(FY21, FY$5:FY$62)+COUNTIF(FY$5:FY21,FY21)-1&lt;=(FZ$65-FX$63), RANK(FY21, FY$5:FY$62)+COUNTIF(FY$5:FY21,FY21)-1, ""), "")</f>
        <v/>
      </c>
      <c r="GA21" s="140">
        <f t="shared" si="110"/>
        <v>0</v>
      </c>
      <c r="GB21" s="137">
        <v>2054</v>
      </c>
      <c r="GC21" s="137"/>
      <c r="GD21" s="138">
        <f t="shared" si="111"/>
        <v>4.7781887547398053E-2</v>
      </c>
      <c r="GE21" s="139">
        <f t="shared" si="112"/>
        <v>0</v>
      </c>
      <c r="GF21" s="139">
        <f t="shared" si="113"/>
        <v>2054</v>
      </c>
      <c r="GG21" s="139" t="str">
        <f>IF(GB21&lt;&gt;"", IF(RANK(GF21, GF$5:GF$62)+COUNTIF(GF$5:GF21,GF21)-1&lt;=(GG$65-GE$63), RANK(GF21, GF$5:GF$62)+COUNTIF(GF$5:GF21,GF21)-1, ""), "")</f>
        <v/>
      </c>
      <c r="GH21" s="140">
        <f t="shared" si="114"/>
        <v>0</v>
      </c>
      <c r="GI21" s="137">
        <v>1841</v>
      </c>
      <c r="GJ21" s="137"/>
      <c r="GK21" s="138">
        <f t="shared" si="115"/>
        <v>3.9263777512369903E-2</v>
      </c>
      <c r="GL21" s="139">
        <f t="shared" si="116"/>
        <v>0</v>
      </c>
      <c r="GM21" s="139">
        <f t="shared" si="117"/>
        <v>1841</v>
      </c>
      <c r="GN21" s="139" t="str">
        <f>IF(GI21&lt;&gt;"", IF(RANK(GM21, GM$5:GM$62)+COUNTIF(GM$5:GM21,GM21)-1&lt;=(GN$65-GL$63), RANK(GM21, GM$5:GM$62)+COUNTIF(GM$5:GM21,GM21)-1, ""), "")</f>
        <v/>
      </c>
      <c r="GO21" s="140">
        <f t="shared" si="118"/>
        <v>0</v>
      </c>
      <c r="GP21" s="137">
        <v>412</v>
      </c>
      <c r="GQ21" s="137"/>
      <c r="GR21" s="138">
        <f t="shared" si="119"/>
        <v>8.3383930378465899E-3</v>
      </c>
      <c r="GS21" s="139">
        <f t="shared" si="120"/>
        <v>0</v>
      </c>
      <c r="GT21" s="139">
        <f t="shared" si="121"/>
        <v>412</v>
      </c>
      <c r="GU21" s="139" t="str">
        <f>IF(GP21&lt;&gt;"", IF(RANK(GT21, GT$5:GT$62)+COUNTIF(GT$5:GT21,GT21)-1&lt;=(GU$65-GS$63), RANK(GT21, GT$5:GT$62)+COUNTIF(GT$5:GT21,GT21)-1, ""), "")</f>
        <v/>
      </c>
      <c r="GV21" s="140">
        <f t="shared" si="122"/>
        <v>0</v>
      </c>
      <c r="GW21" s="137">
        <v>699</v>
      </c>
      <c r="GX21" s="137"/>
      <c r="GY21" s="138">
        <f t="shared" si="123"/>
        <v>1.6335592428137414E-2</v>
      </c>
      <c r="GZ21" s="139">
        <f t="shared" si="124"/>
        <v>0</v>
      </c>
      <c r="HA21" s="139">
        <f t="shared" si="125"/>
        <v>699</v>
      </c>
      <c r="HB21" s="139" t="str">
        <f>IF(GW21&lt;&gt;"", IF(RANK(HA21, HA$5:HA$62)+COUNTIF(HA$5:HA21,HA21)-1&lt;=(HB$65-GZ$63), RANK(HA21, HA$5:HA$62)+COUNTIF(HA$5:HA21,HA21)-1, ""), "")</f>
        <v/>
      </c>
      <c r="HC21" s="140">
        <f t="shared" si="126"/>
        <v>0</v>
      </c>
      <c r="HD21" s="137">
        <v>272</v>
      </c>
      <c r="HE21" s="137"/>
      <c r="HF21" s="138">
        <f t="shared" si="127"/>
        <v>6.3319133086574943E-3</v>
      </c>
      <c r="HG21" s="139">
        <f t="shared" si="128"/>
        <v>0</v>
      </c>
      <c r="HH21" s="139">
        <f t="shared" si="129"/>
        <v>272</v>
      </c>
      <c r="HI21" s="139" t="str">
        <f>IF(HD21&lt;&gt;"", IF(RANK(HH21, HH$5:HH$62)+COUNTIF(HH$5:HH21,HH21)-1&lt;=(HI$65-HG$63), RANK(HH21, HH$5:HH$62)+COUNTIF(HH$5:HH21,HH21)-1, ""), "")</f>
        <v/>
      </c>
      <c r="HJ21" s="140">
        <f t="shared" si="130"/>
        <v>0</v>
      </c>
      <c r="HK21" s="137">
        <v>147</v>
      </c>
      <c r="HL21" s="137"/>
      <c r="HM21" s="138">
        <f t="shared" si="131"/>
        <v>3.5976505139500735E-3</v>
      </c>
      <c r="HN21" s="139">
        <f t="shared" si="132"/>
        <v>0</v>
      </c>
      <c r="HO21" s="139">
        <f t="shared" si="133"/>
        <v>147</v>
      </c>
      <c r="HP21" s="139" t="str">
        <f>IF(HK21&lt;&gt;"", IF(RANK(HO21, HO$5:HO$62)+COUNTIF(HO$5:HO21,HO21)-1&lt;=(HP$65-HN$63), RANK(HO21, HO$5:HO$62)+COUNTIF(HO$5:HO21,HO21)-1, ""), "")</f>
        <v/>
      </c>
      <c r="HQ21" s="140">
        <f t="shared" si="134"/>
        <v>0</v>
      </c>
      <c r="HR21" s="137">
        <v>88</v>
      </c>
      <c r="HS21" s="137"/>
      <c r="HT21" s="138">
        <f t="shared" si="135"/>
        <v>2.1913441904477314E-3</v>
      </c>
      <c r="HU21" s="139">
        <f t="shared" si="136"/>
        <v>0</v>
      </c>
      <c r="HV21" s="139">
        <f t="shared" si="137"/>
        <v>88</v>
      </c>
      <c r="HW21" s="139" t="str">
        <f>IF(HR21&lt;&gt;"", IF(RANK(HV21, HV$5:HV$62)+COUNTIF(HV$5:HV21,HV21)-1&lt;=(HW$65-HU$63), RANK(HV21, HV$5:HV$62)+COUNTIF(HV$5:HV21,HV21)-1, ""), "")</f>
        <v/>
      </c>
      <c r="HX21" s="140">
        <f t="shared" si="138"/>
        <v>0</v>
      </c>
      <c r="HY21" s="137">
        <v>735</v>
      </c>
      <c r="HZ21" s="137"/>
      <c r="IA21" s="138">
        <f t="shared" si="139"/>
        <v>1.9373715008698403E-2</v>
      </c>
      <c r="IB21" s="139">
        <f t="shared" si="140"/>
        <v>0</v>
      </c>
      <c r="IC21" s="139">
        <f t="shared" si="141"/>
        <v>735</v>
      </c>
      <c r="ID21" s="139" t="str">
        <f>IF(HY21&lt;&gt;"", IF(RANK(IC21, IC$5:IC$62)+COUNTIF(IC$5:IC21,IC21)-1&lt;=(ID$65-IB$63), RANK(IC21, IC$5:IC$62)+COUNTIF(IC$5:IC21,IC21)-1, ""), "")</f>
        <v/>
      </c>
      <c r="IE21" s="140">
        <f t="shared" si="142"/>
        <v>0</v>
      </c>
      <c r="IF21" s="137">
        <v>473</v>
      </c>
      <c r="IG21" s="137"/>
      <c r="IH21" s="138">
        <f t="shared" si="143"/>
        <v>1.1430919065226322E-2</v>
      </c>
      <c r="II21" s="139">
        <f t="shared" si="144"/>
        <v>0</v>
      </c>
      <c r="IJ21" s="139">
        <f t="shared" si="145"/>
        <v>473</v>
      </c>
      <c r="IK21" s="139" t="str">
        <f>IF(IF21&lt;&gt;"", IF(RANK(IJ21, IJ$5:IJ$62)+COUNTIF(IJ$5:IJ21,IJ21)-1&lt;=(IK$65-II$63), RANK(IJ21, IJ$5:IJ$62)+COUNTIF(IJ$5:IJ21,IJ21)-1, ""), "")</f>
        <v/>
      </c>
      <c r="IL21" s="140">
        <f t="shared" si="146"/>
        <v>0</v>
      </c>
      <c r="IM21" s="137">
        <v>158</v>
      </c>
      <c r="IN21" s="137"/>
      <c r="IO21" s="138">
        <f t="shared" si="147"/>
        <v>3.7765614169276E-3</v>
      </c>
      <c r="IP21" s="139">
        <f t="shared" si="148"/>
        <v>0</v>
      </c>
      <c r="IQ21" s="139">
        <f t="shared" si="149"/>
        <v>158</v>
      </c>
      <c r="IR21" s="139" t="str">
        <f>IF(IM21&lt;&gt;"", IF(RANK(IQ21, IQ$5:IQ$62)+COUNTIF(IQ$5:IQ21,IQ21)-1&lt;=(IR$65-IP$63), RANK(IQ21, IQ$5:IQ$62)+COUNTIF(IQ$5:IQ21,IQ21)-1, ""), "")</f>
        <v/>
      </c>
      <c r="IS21" s="140">
        <f t="shared" si="150"/>
        <v>0</v>
      </c>
      <c r="IT21" s="137">
        <v>781</v>
      </c>
      <c r="IU21" s="137"/>
      <c r="IV21" s="138">
        <f t="shared" si="151"/>
        <v>1.6065330974616366E-2</v>
      </c>
      <c r="IW21" s="139">
        <f t="shared" si="152"/>
        <v>0</v>
      </c>
      <c r="IX21" s="139">
        <f t="shared" si="153"/>
        <v>781</v>
      </c>
      <c r="IY21" s="139" t="str">
        <f>IF(IT21&lt;&gt;"", IF(RANK(IX21, IX$5:IX$62)+COUNTIF(IX$5:IX21,IX21)-1&lt;=(IY$65-IW$63), RANK(IX21, IX$5:IX$62)+COUNTIF(IX$5:IX21,IX21)-1, ""), "")</f>
        <v/>
      </c>
      <c r="IZ21" s="140">
        <f t="shared" si="154"/>
        <v>0</v>
      </c>
      <c r="JA21" s="137">
        <v>1064</v>
      </c>
      <c r="JB21" s="137"/>
      <c r="JC21" s="138">
        <f t="shared" si="155"/>
        <v>2.1643612693246543E-2</v>
      </c>
      <c r="JD21" s="139">
        <f t="shared" si="156"/>
        <v>0</v>
      </c>
      <c r="JE21" s="139">
        <f t="shared" si="157"/>
        <v>1064</v>
      </c>
      <c r="JF21" s="139" t="str">
        <f>IF(JA21&lt;&gt;"", IF(RANK(JE21, JE$5:JE$62)+COUNTIF(JE$5:JE21,JE21)-1&lt;=(JF$65-JD$63), RANK(JE21, JE$5:JE$62)+COUNTIF(JE$5:JE21,JE21)-1, ""), "")</f>
        <v/>
      </c>
      <c r="JG21" s="140">
        <f t="shared" si="158"/>
        <v>0</v>
      </c>
      <c r="JH21" s="137">
        <v>1932</v>
      </c>
      <c r="JI21" s="137"/>
      <c r="JJ21" s="138">
        <f t="shared" si="159"/>
        <v>4.0264260258841673E-2</v>
      </c>
      <c r="JK21" s="139">
        <f t="shared" si="160"/>
        <v>0</v>
      </c>
      <c r="JL21" s="139">
        <f t="shared" si="161"/>
        <v>1932</v>
      </c>
      <c r="JM21" s="139" t="str">
        <f>IF(JH21&lt;&gt;"", IF(RANK(JL21, JL$5:JL$62)+COUNTIF(JL$5:JL21,JL21)-1&lt;=(JM$65-JK$63), RANK(JL21, JL$5:JL$62)+COUNTIF(JL$5:JL21,JL21)-1, ""), "")</f>
        <v/>
      </c>
      <c r="JN21" s="140">
        <f t="shared" si="162"/>
        <v>0</v>
      </c>
      <c r="JO21" s="137">
        <v>1735</v>
      </c>
      <c r="JP21" s="137"/>
      <c r="JQ21" s="138">
        <f t="shared" si="163"/>
        <v>3.8255462703680021E-2</v>
      </c>
      <c r="JR21" s="139">
        <f t="shared" si="164"/>
        <v>0</v>
      </c>
      <c r="JS21" s="139">
        <f t="shared" si="165"/>
        <v>1735</v>
      </c>
      <c r="JT21" s="139" t="str">
        <f>IF(JO21&lt;&gt;"", IF(RANK(JS21, JS$5:JS$62)+COUNTIF(JS$5:JS21,JS21)-1&lt;=(JT$65-JR$63), RANK(JS21, JS$5:JS$62)+COUNTIF(JS$5:JS21,JS21)-1, ""), "")</f>
        <v/>
      </c>
      <c r="JU21" s="140">
        <f t="shared" si="166"/>
        <v>0</v>
      </c>
      <c r="JV21" s="137">
        <v>422</v>
      </c>
      <c r="JW21" s="137"/>
      <c r="JX21" s="138">
        <f t="shared" si="167"/>
        <v>8.702466386208035E-3</v>
      </c>
      <c r="JY21" s="139">
        <f t="shared" si="168"/>
        <v>0</v>
      </c>
      <c r="JZ21" s="139">
        <f t="shared" si="169"/>
        <v>422</v>
      </c>
      <c r="KA21" s="139" t="str">
        <f>IF(JV21&lt;&gt;"", IF(RANK(JZ21, JZ$5:JZ$62)+COUNTIF(JZ$5:JZ21,JZ21)-1&lt;=(KA$65-JY$63), RANK(JZ21, JZ$5:JZ$62)+COUNTIF(JZ$5:JZ21,JZ21)-1, ""), "")</f>
        <v/>
      </c>
      <c r="KB21" s="140">
        <f t="shared" si="170"/>
        <v>0</v>
      </c>
      <c r="KC21" s="141" t="str">
        <f t="shared" si="171"/>
        <v/>
      </c>
      <c r="KD21" s="142">
        <f t="shared" si="172"/>
        <v>66859</v>
      </c>
      <c r="KE21" s="142">
        <v>63592</v>
      </c>
      <c r="KF21" s="142">
        <f t="shared" si="173"/>
        <v>130451</v>
      </c>
      <c r="KG21" s="143"/>
      <c r="KH21" s="144">
        <f t="shared" si="2"/>
        <v>130451</v>
      </c>
      <c r="KI21" s="145" t="str">
        <f t="shared" si="3"/>
        <v/>
      </c>
      <c r="KJ21" s="145" t="str">
        <f t="shared" si="174"/>
        <v/>
      </c>
      <c r="KK21" s="145"/>
      <c r="KL21" s="146">
        <f t="shared" si="175"/>
        <v>1.6805498299495001</v>
      </c>
      <c r="KM21" s="145">
        <f t="shared" si="176"/>
        <v>1</v>
      </c>
      <c r="KN21" s="144">
        <f t="shared" si="177"/>
        <v>52827</v>
      </c>
      <c r="KO21" s="144" t="str">
        <f>IF(KN21&lt;&gt;"", IF(RANK(KN21, $KN$5:$KN$62)+COUNTIF(KN$5:KN21,KN21)-1&lt;=(400-$KJ$63-$KM$63), RANK(KN21, $KN$5:$KN$62)+COUNTIF(KN$5:KN21,KN21)-1, ""), "")</f>
        <v/>
      </c>
      <c r="KP21" s="144">
        <f t="shared" si="178"/>
        <v>1</v>
      </c>
      <c r="KQ21" s="147">
        <f t="shared" si="4"/>
        <v>1</v>
      </c>
      <c r="KS21" s="149">
        <f t="shared" si="5"/>
        <v>4.0868778672933101E-3</v>
      </c>
      <c r="KT21" s="150">
        <f t="shared" si="6"/>
        <v>2.5000000000000001E-3</v>
      </c>
      <c r="KU21" s="151">
        <f t="shared" si="179"/>
        <v>-1.5868778672933101E-3</v>
      </c>
      <c r="KW21" s="152">
        <f t="shared" si="7"/>
        <v>130451</v>
      </c>
      <c r="KX21" s="150">
        <f t="shared" si="180"/>
        <v>4.1909463402347684E-3</v>
      </c>
      <c r="KY21" s="150">
        <f t="shared" si="8"/>
        <v>2.5000000000000001E-3</v>
      </c>
      <c r="KZ21" s="153">
        <f t="shared" si="181"/>
        <v>-1.6909463402347683E-3</v>
      </c>
    </row>
    <row r="22" spans="1:312" ht="15" customHeight="1" x14ac:dyDescent="0.2">
      <c r="A22" s="136" t="s">
        <v>188</v>
      </c>
      <c r="B22" s="137">
        <v>987</v>
      </c>
      <c r="C22" s="137"/>
      <c r="D22" s="138">
        <f t="shared" si="0"/>
        <v>0.02</v>
      </c>
      <c r="E22" s="139">
        <f t="shared" si="9"/>
        <v>0</v>
      </c>
      <c r="F22" s="139">
        <f t="shared" si="1"/>
        <v>987</v>
      </c>
      <c r="G22" s="139" t="str">
        <f>IF(B22&lt;&gt;"", IF(RANK(F22, F$5:F$62)+COUNTIF(F$5:F22,F22)-1&lt;=(G$65-E$63), RANK(F22, F$5:F$62)+COUNTIF(F$5:F22,F22)-1, ""), "")</f>
        <v/>
      </c>
      <c r="H22" s="140">
        <f t="shared" si="10"/>
        <v>0</v>
      </c>
      <c r="I22" s="137">
        <v>207</v>
      </c>
      <c r="J22" s="137"/>
      <c r="K22" s="138">
        <f t="shared" si="11"/>
        <v>4.5055830050279699E-3</v>
      </c>
      <c r="L22" s="139">
        <f t="shared" si="12"/>
        <v>0</v>
      </c>
      <c r="M22" s="139">
        <f t="shared" si="13"/>
        <v>207</v>
      </c>
      <c r="N22" s="139" t="str">
        <f>IF(I22&lt;&gt;"", IF(RANK(M22, M$5:M$62)+COUNTIF(M$5:M22,M22)-1&lt;=(N$65-L$63), RANK(M22, M$5:M$62)+COUNTIF(M$5:M22,M22)-1, ""), "")</f>
        <v/>
      </c>
      <c r="O22" s="140">
        <f t="shared" si="14"/>
        <v>0</v>
      </c>
      <c r="P22" s="137">
        <v>41</v>
      </c>
      <c r="Q22" s="137"/>
      <c r="R22" s="138">
        <f t="shared" si="15"/>
        <v>9.84039361574463E-4</v>
      </c>
      <c r="S22" s="139">
        <f t="shared" si="16"/>
        <v>0</v>
      </c>
      <c r="T22" s="139">
        <f t="shared" si="17"/>
        <v>41</v>
      </c>
      <c r="U22" s="139" t="str">
        <f>IF(P22&lt;&gt;"", IF(RANK(T22, T$5:T$62)+COUNTIF(T$5:T22,T22)-1&lt;=(U$65-S$63), RANK(T22, T$5:T$62)+COUNTIF(T$5:T22,T22)-1, ""), "")</f>
        <v/>
      </c>
      <c r="V22" s="140">
        <f t="shared" si="18"/>
        <v>0</v>
      </c>
      <c r="W22" s="137">
        <v>129</v>
      </c>
      <c r="X22" s="137"/>
      <c r="Y22" s="138">
        <f t="shared" si="19"/>
        <v>3.2260484657513694E-3</v>
      </c>
      <c r="Z22" s="139">
        <f t="shared" si="20"/>
        <v>0</v>
      </c>
      <c r="AA22" s="139">
        <f t="shared" si="21"/>
        <v>129</v>
      </c>
      <c r="AB22" s="139" t="str">
        <f>IF(W22&lt;&gt;"", IF(RANK(AA22, AA$5:AA$62)+COUNTIF(AA$5:AA22,AA22)-1&lt;=(AB$65-Z$63), RANK(AA22, AA$5:AA$62)+COUNTIF(AA$5:AA22,AA22)-1, ""), "")</f>
        <v/>
      </c>
      <c r="AC22" s="140">
        <f t="shared" si="22"/>
        <v>0</v>
      </c>
      <c r="AD22" s="137">
        <v>94</v>
      </c>
      <c r="AE22" s="137"/>
      <c r="AF22" s="138">
        <f t="shared" si="23"/>
        <v>2.4248052417066503E-3</v>
      </c>
      <c r="AG22" s="139">
        <f t="shared" si="24"/>
        <v>0</v>
      </c>
      <c r="AH22" s="139">
        <f t="shared" si="25"/>
        <v>94</v>
      </c>
      <c r="AI22" s="139" t="str">
        <f>IF(AD22&lt;&gt;"", IF(RANK(AH22, AH$5:AH$62)+COUNTIF(AH$5:AH22,AH22)-1&lt;=(AI$65-AG$63), RANK(AH22, AH$5:AH$62)+COUNTIF(AH$5:AH22,AH22)-1, ""), "")</f>
        <v/>
      </c>
      <c r="AJ22" s="140">
        <f t="shared" si="26"/>
        <v>0</v>
      </c>
      <c r="AK22" s="137"/>
      <c r="AL22" s="137"/>
      <c r="AM22" s="138" t="str">
        <f t="shared" si="27"/>
        <v/>
      </c>
      <c r="AN22" s="139" t="str">
        <f t="shared" si="28"/>
        <v/>
      </c>
      <c r="AO22" s="139" t="str">
        <f t="shared" si="29"/>
        <v/>
      </c>
      <c r="AP22" s="139" t="str">
        <f>IF(AK22&lt;&gt;"", IF(RANK(AO22, AO$5:AO$62)+COUNTIF(AO$5:AO22,AO22)-1&lt;=(AP$65-AN$63), RANK(AO22, AO$5:AO$62)+COUNTIF(AO$5:AO22,AO22)-1, ""), "")</f>
        <v/>
      </c>
      <c r="AQ22" s="140" t="str">
        <f t="shared" si="30"/>
        <v/>
      </c>
      <c r="AR22" s="137"/>
      <c r="AS22" s="137"/>
      <c r="AT22" s="138" t="str">
        <f t="shared" si="31"/>
        <v/>
      </c>
      <c r="AU22" s="139" t="str">
        <f t="shared" si="32"/>
        <v/>
      </c>
      <c r="AV22" s="139" t="str">
        <f t="shared" si="33"/>
        <v/>
      </c>
      <c r="AW22" s="139" t="str">
        <f>IF(AR22&lt;&gt;"", IF(RANK(AV22, AV$5:AV$62)+COUNTIF(AV$5:AV22,AV22)-1&lt;=(AW$65-AU$63), RANK(AV22, AV$5:AV$62)+COUNTIF(AV$5:AV22,AV22)-1, ""), "")</f>
        <v/>
      </c>
      <c r="AX22" s="140" t="str">
        <f t="shared" si="34"/>
        <v/>
      </c>
      <c r="AY22" s="137">
        <v>793</v>
      </c>
      <c r="AZ22" s="137"/>
      <c r="BA22" s="138">
        <f t="shared" si="35"/>
        <v>1.6054256503694707E-2</v>
      </c>
      <c r="BB22" s="139">
        <f t="shared" si="36"/>
        <v>0</v>
      </c>
      <c r="BC22" s="139">
        <f t="shared" si="37"/>
        <v>793</v>
      </c>
      <c r="BD22" s="139" t="str">
        <f>IF(AY22&lt;&gt;"", IF(RANK(BC22, BC$5:BC$62)+COUNTIF(BC$5:BC22,BC22)-1&lt;=(BD$65-BB$63), RANK(BC22, BC$5:BC$62)+COUNTIF(BC$5:BC22,BC22)-1, ""), "")</f>
        <v/>
      </c>
      <c r="BE22" s="140">
        <f t="shared" si="38"/>
        <v>0</v>
      </c>
      <c r="BF22" s="137">
        <v>284</v>
      </c>
      <c r="BG22" s="137"/>
      <c r="BH22" s="138">
        <f t="shared" si="39"/>
        <v>5.5735452850554411E-3</v>
      </c>
      <c r="BI22" s="139">
        <f t="shared" si="40"/>
        <v>0</v>
      </c>
      <c r="BJ22" s="139">
        <f t="shared" si="41"/>
        <v>284</v>
      </c>
      <c r="BK22" s="139" t="str">
        <f>IF(BF22&lt;&gt;"", IF(RANK(BJ22, BJ$5:BJ$62)+COUNTIF(BJ$5:BJ22,BJ22)-1&lt;=(BK$65-BI$63), RANK(BJ22, BJ$5:BJ$62)+COUNTIF(BJ$5:BJ22,BJ22)-1, ""), "")</f>
        <v/>
      </c>
      <c r="BL22" s="140">
        <f t="shared" si="42"/>
        <v>0</v>
      </c>
      <c r="BM22" s="137">
        <v>727</v>
      </c>
      <c r="BN22" s="137"/>
      <c r="BO22" s="138">
        <f t="shared" si="43"/>
        <v>1.4760522201693297E-2</v>
      </c>
      <c r="BP22" s="139">
        <f t="shared" si="44"/>
        <v>0</v>
      </c>
      <c r="BQ22" s="139">
        <f t="shared" si="45"/>
        <v>727</v>
      </c>
      <c r="BR22" s="139" t="str">
        <f>IF(BM22&lt;&gt;"", IF(RANK(BQ22, BQ$5:BQ$62)+COUNTIF(BQ$5:BQ22,BQ22)-1&lt;=(BR$65-BP$63), RANK(BQ22, BQ$5:BQ$62)+COUNTIF(BQ$5:BQ22,BQ22)-1, ""), "")</f>
        <v/>
      </c>
      <c r="BS22" s="140">
        <f t="shared" si="46"/>
        <v>0</v>
      </c>
      <c r="BT22" s="137">
        <v>8970</v>
      </c>
      <c r="BU22" s="137"/>
      <c r="BV22" s="138">
        <f t="shared" si="47"/>
        <v>0.17967310311673745</v>
      </c>
      <c r="BW22" s="139">
        <f t="shared" si="48"/>
        <v>0</v>
      </c>
      <c r="BX22" s="139">
        <f t="shared" si="49"/>
        <v>8970</v>
      </c>
      <c r="BY22" s="139" t="str">
        <f>IF(BT22&lt;&gt;"", IF(RANK(BX22, BX$5:BX$62)+COUNTIF(BX$5:BX22,BX22)-1&lt;=(BY$65-BW$63), RANK(BX22, BX$5:BX$62)+COUNTIF(BX$5:BX22,BX22)-1, ""), "")</f>
        <v/>
      </c>
      <c r="BZ22" s="140">
        <f t="shared" si="50"/>
        <v>0</v>
      </c>
      <c r="CA22" s="137">
        <v>3869</v>
      </c>
      <c r="CB22" s="137"/>
      <c r="CC22" s="138">
        <f t="shared" si="51"/>
        <v>7.6988896406256224E-2</v>
      </c>
      <c r="CD22" s="139">
        <f t="shared" si="52"/>
        <v>0</v>
      </c>
      <c r="CE22" s="139">
        <f t="shared" si="53"/>
        <v>3869</v>
      </c>
      <c r="CF22" s="139" t="str">
        <f>IF(CA22&lt;&gt;"", IF(RANK(CE22, CE$5:CE$62)+COUNTIF(CE$5:CE22,CE22)-1&lt;=(CF$65-CD$63), RANK(CE22, CE$5:CE$62)+COUNTIF(CE$5:CE22,CE22)-1, ""), "")</f>
        <v/>
      </c>
      <c r="CG22" s="140">
        <f t="shared" si="54"/>
        <v>0</v>
      </c>
      <c r="CH22" s="137">
        <v>984</v>
      </c>
      <c r="CI22" s="137"/>
      <c r="CJ22" s="138">
        <f t="shared" si="55"/>
        <v>1.8991006291735824E-2</v>
      </c>
      <c r="CK22" s="139">
        <f t="shared" si="56"/>
        <v>0</v>
      </c>
      <c r="CL22" s="139">
        <f t="shared" si="57"/>
        <v>984</v>
      </c>
      <c r="CM22" s="139" t="str">
        <f>IF(CH22&lt;&gt;"", IF(RANK(CL22, CL$5:CL$62)+COUNTIF(CL$5:CL22,CL22)-1&lt;=(CM$65-CK$63), RANK(CL22, CL$5:CL$62)+COUNTIF(CL$5:CL22,CL22)-1, ""), "")</f>
        <v/>
      </c>
      <c r="CN22" s="140">
        <f t="shared" si="58"/>
        <v>0</v>
      </c>
      <c r="CO22" s="137">
        <v>1181</v>
      </c>
      <c r="CP22" s="137"/>
      <c r="CQ22" s="138">
        <f t="shared" si="59"/>
        <v>2.3307677126504837E-2</v>
      </c>
      <c r="CR22" s="139">
        <f t="shared" si="60"/>
        <v>0</v>
      </c>
      <c r="CS22" s="139">
        <f t="shared" si="61"/>
        <v>1181</v>
      </c>
      <c r="CT22" s="139" t="str">
        <f>IF(CO22&lt;&gt;"", IF(RANK(CS22, CS$5:CS$62)+COUNTIF(CS$5:CS22,CS22)-1&lt;=(CT$65-CR$63), RANK(CS22, CS$5:CS$62)+COUNTIF(CS$5:CS22,CS22)-1, ""), "")</f>
        <v/>
      </c>
      <c r="CU22" s="140">
        <f t="shared" si="62"/>
        <v>0</v>
      </c>
      <c r="CV22" s="137">
        <v>199</v>
      </c>
      <c r="CW22" s="137"/>
      <c r="CX22" s="138">
        <f t="shared" si="63"/>
        <v>4.2557741659538066E-3</v>
      </c>
      <c r="CY22" s="139">
        <f t="shared" si="64"/>
        <v>0</v>
      </c>
      <c r="CZ22" s="139">
        <f t="shared" si="65"/>
        <v>199</v>
      </c>
      <c r="DA22" s="139" t="str">
        <f>IF(CV22&lt;&gt;"", IF(RANK(CZ22, CZ$5:CZ$62)+COUNTIF(CZ$5:CZ22,CZ22)-1&lt;=(DA$65-CY$63), RANK(CZ22, CZ$5:CZ$62)+COUNTIF(CZ$5:CZ22,CZ22)-1, ""), "")</f>
        <v/>
      </c>
      <c r="DB22" s="140">
        <f t="shared" si="66"/>
        <v>0</v>
      </c>
      <c r="DC22" s="137">
        <v>566</v>
      </c>
      <c r="DD22" s="137"/>
      <c r="DE22" s="138">
        <f t="shared" si="67"/>
        <v>1.0970267860603946E-2</v>
      </c>
      <c r="DF22" s="139">
        <f t="shared" si="68"/>
        <v>0</v>
      </c>
      <c r="DG22" s="139">
        <f t="shared" si="69"/>
        <v>566</v>
      </c>
      <c r="DH22" s="139" t="str">
        <f>IF(DC22&lt;&gt;"", IF(RANK(DG22, DG$5:DG$62)+COUNTIF(DG$5:DG22,DG22)-1&lt;=(DH$65-DF$63), RANK(DG22, DG$5:DG$62)+COUNTIF(DG$5:DG22,DG22)-1, ""), "")</f>
        <v/>
      </c>
      <c r="DI22" s="140">
        <f t="shared" si="70"/>
        <v>0</v>
      </c>
      <c r="DJ22" s="137">
        <v>1460</v>
      </c>
      <c r="DK22" s="137"/>
      <c r="DL22" s="138">
        <f t="shared" si="71"/>
        <v>3.0234629004535194E-2</v>
      </c>
      <c r="DM22" s="139">
        <f t="shared" si="72"/>
        <v>0</v>
      </c>
      <c r="DN22" s="139">
        <f t="shared" si="73"/>
        <v>1460</v>
      </c>
      <c r="DO22" s="139" t="str">
        <f>IF(DJ22&lt;&gt;"", IF(RANK(DN22, DN$5:DN$62)+COUNTIF(DN$5:DN22,DN22)-1&lt;=(DO$65-DM$63), RANK(DN22, DN$5:DN$62)+COUNTIF(DN$5:DN22,DN22)-1, ""), "")</f>
        <v/>
      </c>
      <c r="DP22" s="140">
        <f t="shared" si="74"/>
        <v>0</v>
      </c>
      <c r="DQ22" s="137">
        <v>2534</v>
      </c>
      <c r="DR22" s="137"/>
      <c r="DS22" s="138">
        <f t="shared" si="75"/>
        <v>5.1927293592081807E-2</v>
      </c>
      <c r="DT22" s="139">
        <f t="shared" si="76"/>
        <v>0</v>
      </c>
      <c r="DU22" s="139">
        <f t="shared" si="77"/>
        <v>2534</v>
      </c>
      <c r="DV22" s="139" t="str">
        <f>IF(DQ22&lt;&gt;"", IF(RANK(DU22, DU$5:DU$62)+COUNTIF(DU$5:DU22,DU22)-1&lt;=(DV$65-DT$63), RANK(DU22, DU$5:DU$62)+COUNTIF(DU$5:DU22,DU22)-1, ""), "")</f>
        <v/>
      </c>
      <c r="DW22" s="140">
        <f t="shared" si="78"/>
        <v>0</v>
      </c>
      <c r="DX22" s="137">
        <v>916</v>
      </c>
      <c r="DY22" s="137"/>
      <c r="DZ22" s="138">
        <f t="shared" si="79"/>
        <v>2.0013546286788E-2</v>
      </c>
      <c r="EA22" s="139">
        <f t="shared" si="80"/>
        <v>0</v>
      </c>
      <c r="EB22" s="139">
        <f t="shared" si="81"/>
        <v>916</v>
      </c>
      <c r="EC22" s="139" t="str">
        <f>IF(DX22&lt;&gt;"", IF(RANK(EB22, EB$5:EB$62)+COUNTIF(EB$5:EB22,EB22)-1&lt;=(EC$65-EA$63), RANK(EB22, EB$5:EB$62)+COUNTIF(EB$5:EB22,EB22)-1, ""), "")</f>
        <v/>
      </c>
      <c r="ED22" s="140">
        <f t="shared" si="82"/>
        <v>0</v>
      </c>
      <c r="EE22" s="137">
        <v>566</v>
      </c>
      <c r="EF22" s="137"/>
      <c r="EG22" s="138">
        <f t="shared" si="83"/>
        <v>1.0849354980927371E-2</v>
      </c>
      <c r="EH22" s="139">
        <f t="shared" si="84"/>
        <v>0</v>
      </c>
      <c r="EI22" s="139">
        <f t="shared" si="85"/>
        <v>566</v>
      </c>
      <c r="EJ22" s="139" t="str">
        <f>IF(EE22&lt;&gt;"", IF(RANK(EI22, EI$5:EI$62)+COUNTIF(EI$5:EI22,EI22)-1&lt;=(EJ$65-EH$63), RANK(EI22, EI$5:EI$62)+COUNTIF(EI$5:EI22,EI22)-1, ""), "")</f>
        <v/>
      </c>
      <c r="EK22" s="140">
        <f t="shared" si="86"/>
        <v>0</v>
      </c>
      <c r="EL22" s="137">
        <v>281</v>
      </c>
      <c r="EM22" s="137"/>
      <c r="EN22" s="138">
        <f t="shared" si="87"/>
        <v>5.9996583824408574E-3</v>
      </c>
      <c r="EO22" s="139">
        <f t="shared" si="88"/>
        <v>0</v>
      </c>
      <c r="EP22" s="139">
        <f t="shared" si="89"/>
        <v>281</v>
      </c>
      <c r="EQ22" s="139" t="str">
        <f>IF(EL22&lt;&gt;"", IF(RANK(EP22, EP$5:EP$62)+COUNTIF(EP$5:EP22,EP22)-1&lt;=(EQ$65-EO$63), RANK(EP22, EP$5:EP$62)+COUNTIF(EP$5:EP22,EP22)-1, ""), "")</f>
        <v/>
      </c>
      <c r="ER22" s="140">
        <f t="shared" si="90"/>
        <v>0</v>
      </c>
      <c r="ES22" s="137">
        <v>300</v>
      </c>
      <c r="ET22" s="137"/>
      <c r="EU22" s="138">
        <f t="shared" si="91"/>
        <v>5.9630292188431726E-3</v>
      </c>
      <c r="EV22" s="139">
        <f t="shared" si="92"/>
        <v>0</v>
      </c>
      <c r="EW22" s="139">
        <f t="shared" si="93"/>
        <v>300</v>
      </c>
      <c r="EX22" s="139" t="str">
        <f>IF(ES22&lt;&gt;"", IF(RANK(EW22, EW$5:EW$62)+COUNTIF(EW$5:EW22,EW22)-1&lt;=(EX$65-EV$63), RANK(EW22, EW$5:EW$62)+COUNTIF(EW$5:EW22,EW22)-1, ""), "")</f>
        <v/>
      </c>
      <c r="EY22" s="140">
        <f t="shared" si="94"/>
        <v>0</v>
      </c>
      <c r="EZ22" s="137">
        <v>279</v>
      </c>
      <c r="FA22" s="137"/>
      <c r="FB22" s="138">
        <f t="shared" si="95"/>
        <v>5.5544495321521005E-3</v>
      </c>
      <c r="FC22" s="139">
        <f t="shared" si="96"/>
        <v>0</v>
      </c>
      <c r="FD22" s="139">
        <f t="shared" si="97"/>
        <v>279</v>
      </c>
      <c r="FE22" s="139" t="str">
        <f>IF(EZ22&lt;&gt;"", IF(RANK(FD22, FD$5:FD$62)+COUNTIF(FD$5:FD22,FD22)-1&lt;=(FE$65-FC$63), RANK(FD22, FD$5:FD$62)+COUNTIF(FD$5:FD22,FD22)-1, ""), "")</f>
        <v/>
      </c>
      <c r="FF22" s="140">
        <f t="shared" si="98"/>
        <v>0</v>
      </c>
      <c r="FG22" s="137">
        <v>72</v>
      </c>
      <c r="FH22" s="137"/>
      <c r="FI22" s="138">
        <f t="shared" si="99"/>
        <v>1.5449649164216896E-3</v>
      </c>
      <c r="FJ22" s="139">
        <f t="shared" si="100"/>
        <v>0</v>
      </c>
      <c r="FK22" s="139">
        <f t="shared" si="101"/>
        <v>72</v>
      </c>
      <c r="FL22" s="139" t="str">
        <f>IF(FG22&lt;&gt;"", IF(RANK(FK22, FK$5:FK$62)+COUNTIF(FK$5:FK22,FK22)-1&lt;=(FL$65-FJ$63), RANK(FK22, FK$5:FK$62)+COUNTIF(FK$5:FK22,FK22)-1, ""), "")</f>
        <v/>
      </c>
      <c r="FM22" s="140">
        <f t="shared" si="102"/>
        <v>0</v>
      </c>
      <c r="FN22" s="137">
        <v>153</v>
      </c>
      <c r="FO22" s="137"/>
      <c r="FP22" s="138">
        <f t="shared" si="103"/>
        <v>3.3137683827510777E-3</v>
      </c>
      <c r="FQ22" s="139">
        <f t="shared" si="104"/>
        <v>0</v>
      </c>
      <c r="FR22" s="139">
        <f t="shared" si="105"/>
        <v>153</v>
      </c>
      <c r="FS22" s="139" t="str">
        <f>IF(FN22&lt;&gt;"", IF(RANK(FR22, FR$5:FR$62)+COUNTIF(FR$5:FR22,FR22)-1&lt;=(FS$65-FQ$63), RANK(FR22, FR$5:FR$62)+COUNTIF(FR$5:FR22,FR22)-1, ""), "")</f>
        <v/>
      </c>
      <c r="FT22" s="140">
        <f t="shared" si="106"/>
        <v>0</v>
      </c>
      <c r="FU22" s="137"/>
      <c r="FV22" s="137"/>
      <c r="FW22" s="138" t="str">
        <f t="shared" si="107"/>
        <v/>
      </c>
      <c r="FX22" s="139" t="str">
        <f t="shared" si="108"/>
        <v/>
      </c>
      <c r="FY22" s="139" t="str">
        <f t="shared" si="109"/>
        <v/>
      </c>
      <c r="FZ22" s="139" t="str">
        <f>IF(FU22&lt;&gt;"", IF(RANK(FY22, FY$5:FY$62)+COUNTIF(FY$5:FY22,FY22)-1&lt;=(FZ$65-FX$63), RANK(FY22, FY$5:FY$62)+COUNTIF(FY$5:FY22,FY22)-1, ""), "")</f>
        <v/>
      </c>
      <c r="GA22" s="140" t="str">
        <f t="shared" si="110"/>
        <v/>
      </c>
      <c r="GB22" s="137"/>
      <c r="GC22" s="137"/>
      <c r="GD22" s="138" t="str">
        <f t="shared" si="111"/>
        <v/>
      </c>
      <c r="GE22" s="139" t="str">
        <f t="shared" si="112"/>
        <v/>
      </c>
      <c r="GF22" s="139" t="str">
        <f t="shared" si="113"/>
        <v/>
      </c>
      <c r="GG22" s="139" t="str">
        <f>IF(GB22&lt;&gt;"", IF(RANK(GF22, GF$5:GF$62)+COUNTIF(GF$5:GF22,GF22)-1&lt;=(GG$65-GE$63), RANK(GF22, GF$5:GF$62)+COUNTIF(GF$5:GF22,GF22)-1, ""), "")</f>
        <v/>
      </c>
      <c r="GH22" s="140" t="str">
        <f t="shared" si="114"/>
        <v/>
      </c>
      <c r="GI22" s="137"/>
      <c r="GJ22" s="137"/>
      <c r="GK22" s="138" t="str">
        <f t="shared" si="115"/>
        <v/>
      </c>
      <c r="GL22" s="139" t="str">
        <f t="shared" si="116"/>
        <v/>
      </c>
      <c r="GM22" s="139" t="str">
        <f t="shared" si="117"/>
        <v/>
      </c>
      <c r="GN22" s="139" t="str">
        <f>IF(GI22&lt;&gt;"", IF(RANK(GM22, GM$5:GM$62)+COUNTIF(GM$5:GM22,GM22)-1&lt;=(GN$65-GL$63), RANK(GM22, GM$5:GM$62)+COUNTIF(GM$5:GM22,GM22)-1, ""), "")</f>
        <v/>
      </c>
      <c r="GO22" s="140" t="str">
        <f t="shared" si="118"/>
        <v/>
      </c>
      <c r="GP22" s="137"/>
      <c r="GQ22" s="137"/>
      <c r="GR22" s="138" t="str">
        <f t="shared" si="119"/>
        <v/>
      </c>
      <c r="GS22" s="139" t="str">
        <f t="shared" si="120"/>
        <v/>
      </c>
      <c r="GT22" s="139" t="str">
        <f t="shared" si="121"/>
        <v/>
      </c>
      <c r="GU22" s="139" t="str">
        <f>IF(GP22&lt;&gt;"", IF(RANK(GT22, GT$5:GT$62)+COUNTIF(GT$5:GT22,GT22)-1&lt;=(GU$65-GS$63), RANK(GT22, GT$5:GT$62)+COUNTIF(GT$5:GT22,GT22)-1, ""), "")</f>
        <v/>
      </c>
      <c r="GV22" s="140" t="str">
        <f t="shared" si="122"/>
        <v/>
      </c>
      <c r="GW22" s="137">
        <v>75</v>
      </c>
      <c r="GX22" s="137"/>
      <c r="GY22" s="138">
        <f t="shared" si="123"/>
        <v>1.7527459686842721E-3</v>
      </c>
      <c r="GZ22" s="139">
        <f t="shared" si="124"/>
        <v>0</v>
      </c>
      <c r="HA22" s="139">
        <f t="shared" si="125"/>
        <v>75</v>
      </c>
      <c r="HB22" s="139" t="str">
        <f>IF(GW22&lt;&gt;"", IF(RANK(HA22, HA$5:HA$62)+COUNTIF(HA$5:HA22,HA22)-1&lt;=(HB$65-GZ$63), RANK(HA22, HA$5:HA$62)+COUNTIF(HA$5:HA22,HA22)-1, ""), "")</f>
        <v/>
      </c>
      <c r="HC22" s="140">
        <f t="shared" si="126"/>
        <v>0</v>
      </c>
      <c r="HD22" s="137">
        <v>52</v>
      </c>
      <c r="HE22" s="137"/>
      <c r="HF22" s="138">
        <f t="shared" si="127"/>
        <v>1.2105128384198151E-3</v>
      </c>
      <c r="HG22" s="139">
        <f t="shared" si="128"/>
        <v>0</v>
      </c>
      <c r="HH22" s="139">
        <f t="shared" si="129"/>
        <v>52</v>
      </c>
      <c r="HI22" s="139" t="str">
        <f>IF(HD22&lt;&gt;"", IF(RANK(HH22, HH$5:HH$62)+COUNTIF(HH$5:HH22,HH22)-1&lt;=(HI$65-HG$63), RANK(HH22, HH$5:HH$62)+COUNTIF(HH$5:HH22,HH22)-1, ""), "")</f>
        <v/>
      </c>
      <c r="HJ22" s="140">
        <f t="shared" si="130"/>
        <v>0</v>
      </c>
      <c r="HK22" s="137">
        <v>35</v>
      </c>
      <c r="HL22" s="137"/>
      <c r="HM22" s="138">
        <f t="shared" si="131"/>
        <v>8.565834557023984E-4</v>
      </c>
      <c r="HN22" s="139">
        <f t="shared" si="132"/>
        <v>0</v>
      </c>
      <c r="HO22" s="139">
        <f t="shared" si="133"/>
        <v>35</v>
      </c>
      <c r="HP22" s="139" t="str">
        <f>IF(HK22&lt;&gt;"", IF(RANK(HO22, HO$5:HO$62)+COUNTIF(HO$5:HO22,HO22)-1&lt;=(HP$65-HN$63), RANK(HO22, HO$5:HO$62)+COUNTIF(HO$5:HO22,HO22)-1, ""), "")</f>
        <v/>
      </c>
      <c r="HQ22" s="140">
        <f t="shared" si="134"/>
        <v>0</v>
      </c>
      <c r="HR22" s="137">
        <v>81</v>
      </c>
      <c r="HS22" s="137"/>
      <c r="HT22" s="138">
        <f t="shared" si="135"/>
        <v>2.0170327207530256E-3</v>
      </c>
      <c r="HU22" s="139">
        <f t="shared" si="136"/>
        <v>0</v>
      </c>
      <c r="HV22" s="139">
        <f t="shared" si="137"/>
        <v>81</v>
      </c>
      <c r="HW22" s="139" t="str">
        <f>IF(HR22&lt;&gt;"", IF(RANK(HV22, HV$5:HV$62)+COUNTIF(HV$5:HV22,HV22)-1&lt;=(HW$65-HU$63), RANK(HV22, HV$5:HV$62)+COUNTIF(HV$5:HV22,HV22)-1, ""), "")</f>
        <v/>
      </c>
      <c r="HX22" s="140">
        <f t="shared" si="138"/>
        <v>0</v>
      </c>
      <c r="HY22" s="137">
        <v>437</v>
      </c>
      <c r="HZ22" s="137"/>
      <c r="IA22" s="138">
        <f t="shared" si="139"/>
        <v>1.1518793821498233E-2</v>
      </c>
      <c r="IB22" s="139">
        <f t="shared" si="140"/>
        <v>0</v>
      </c>
      <c r="IC22" s="139">
        <f t="shared" si="141"/>
        <v>437</v>
      </c>
      <c r="ID22" s="139" t="str">
        <f>IF(HY22&lt;&gt;"", IF(RANK(IC22, IC$5:IC$62)+COUNTIF(IC$5:IC22,IC22)-1&lt;=(ID$65-IB$63), RANK(IC22, IC$5:IC$62)+COUNTIF(IC$5:IC22,IC22)-1, ""), "")</f>
        <v/>
      </c>
      <c r="IE22" s="140">
        <f t="shared" si="142"/>
        <v>0</v>
      </c>
      <c r="IF22" s="137">
        <v>232</v>
      </c>
      <c r="IG22" s="137"/>
      <c r="IH22" s="138">
        <f t="shared" si="143"/>
        <v>5.6067087169820442E-3</v>
      </c>
      <c r="II22" s="139">
        <f t="shared" si="144"/>
        <v>0</v>
      </c>
      <c r="IJ22" s="139">
        <f t="shared" si="145"/>
        <v>232</v>
      </c>
      <c r="IK22" s="139" t="str">
        <f>IF(IF22&lt;&gt;"", IF(RANK(IJ22, IJ$5:IJ$62)+COUNTIF(IJ$5:IJ22,IJ22)-1&lt;=(IK$65-II$63), RANK(IJ22, IJ$5:IJ$62)+COUNTIF(IJ$5:IJ22,IJ22)-1, ""), "")</f>
        <v/>
      </c>
      <c r="IL22" s="140">
        <f t="shared" si="146"/>
        <v>0</v>
      </c>
      <c r="IM22" s="137">
        <v>75</v>
      </c>
      <c r="IN22" s="137"/>
      <c r="IO22" s="138">
        <f t="shared" si="147"/>
        <v>1.7926715586681645E-3</v>
      </c>
      <c r="IP22" s="139">
        <f t="shared" si="148"/>
        <v>0</v>
      </c>
      <c r="IQ22" s="139">
        <f t="shared" si="149"/>
        <v>75</v>
      </c>
      <c r="IR22" s="139" t="str">
        <f>IF(IM22&lt;&gt;"", IF(RANK(IQ22, IQ$5:IQ$62)+COUNTIF(IQ$5:IQ22,IQ22)-1&lt;=(IR$65-IP$63), RANK(IQ22, IQ$5:IQ$62)+COUNTIF(IQ$5:IQ22,IQ22)-1, ""), "")</f>
        <v/>
      </c>
      <c r="IS22" s="140">
        <f t="shared" si="150"/>
        <v>0</v>
      </c>
      <c r="IT22" s="137">
        <v>19794</v>
      </c>
      <c r="IU22" s="137"/>
      <c r="IV22" s="138">
        <f t="shared" si="151"/>
        <v>0.40716665980993128</v>
      </c>
      <c r="IW22" s="139">
        <f t="shared" si="152"/>
        <v>0</v>
      </c>
      <c r="IX22" s="139">
        <f t="shared" si="153"/>
        <v>19794</v>
      </c>
      <c r="IY22" s="139" t="str">
        <f>IF(IT22&lt;&gt;"", IF(RANK(IX22, IX$5:IX$62)+COUNTIF(IX$5:IX22,IX22)-1&lt;=(IY$65-IW$63), RANK(IX22, IX$5:IX$62)+COUNTIF(IX$5:IX22,IX22)-1, ""), "")</f>
        <v/>
      </c>
      <c r="IZ22" s="140">
        <f t="shared" si="154"/>
        <v>0</v>
      </c>
      <c r="JA22" s="137">
        <v>3016</v>
      </c>
      <c r="JB22" s="137"/>
      <c r="JC22" s="138">
        <f t="shared" si="155"/>
        <v>6.1350691619202605E-2</v>
      </c>
      <c r="JD22" s="139">
        <f t="shared" si="156"/>
        <v>0</v>
      </c>
      <c r="JE22" s="139">
        <f t="shared" si="157"/>
        <v>3016</v>
      </c>
      <c r="JF22" s="139" t="str">
        <f>IF(JA22&lt;&gt;"", IF(RANK(JE22, JE$5:JE$62)+COUNTIF(JE$5:JE22,JE22)-1&lt;=(JF$65-JD$63), RANK(JE22, JE$5:JE$62)+COUNTIF(JE$5:JE22,JE22)-1, ""), "")</f>
        <v/>
      </c>
      <c r="JG22" s="140">
        <f t="shared" si="158"/>
        <v>0</v>
      </c>
      <c r="JH22" s="137">
        <v>3075</v>
      </c>
      <c r="JI22" s="137"/>
      <c r="JJ22" s="138">
        <f t="shared" si="159"/>
        <v>6.4085196840547698E-2</v>
      </c>
      <c r="JK22" s="139">
        <f t="shared" si="160"/>
        <v>0</v>
      </c>
      <c r="JL22" s="139">
        <f t="shared" si="161"/>
        <v>3075</v>
      </c>
      <c r="JM22" s="139" t="str">
        <f>IF(JH22&lt;&gt;"", IF(RANK(JL22, JL$5:JL$62)+COUNTIF(JL$5:JL22,JL22)-1&lt;=(JM$65-JK$63), RANK(JL22, JL$5:JL$62)+COUNTIF(JL$5:JL22,JL22)-1, ""), "")</f>
        <v/>
      </c>
      <c r="JN22" s="140">
        <f t="shared" si="162"/>
        <v>0</v>
      </c>
      <c r="JO22" s="137">
        <v>786</v>
      </c>
      <c r="JP22" s="137"/>
      <c r="JQ22" s="138">
        <f t="shared" si="163"/>
        <v>1.7330716821378961E-2</v>
      </c>
      <c r="JR22" s="139">
        <f t="shared" si="164"/>
        <v>0</v>
      </c>
      <c r="JS22" s="139">
        <f t="shared" si="165"/>
        <v>786</v>
      </c>
      <c r="JT22" s="139" t="str">
        <f>IF(JO22&lt;&gt;"", IF(RANK(JS22, JS$5:JS$62)+COUNTIF(JS$5:JS22,JS22)-1&lt;=(JT$65-JR$63), RANK(JS22, JS$5:JS$62)+COUNTIF(JS$5:JS22,JS22)-1, ""), "")</f>
        <v/>
      </c>
      <c r="JU22" s="140">
        <f t="shared" si="166"/>
        <v>0</v>
      </c>
      <c r="JV22" s="137">
        <v>116</v>
      </c>
      <c r="JW22" s="137"/>
      <c r="JX22" s="138">
        <f t="shared" si="167"/>
        <v>2.3921471582941515E-3</v>
      </c>
      <c r="JY22" s="139">
        <f t="shared" si="168"/>
        <v>0</v>
      </c>
      <c r="JZ22" s="139">
        <f t="shared" si="169"/>
        <v>116</v>
      </c>
      <c r="KA22" s="139" t="str">
        <f>IF(JV22&lt;&gt;"", IF(RANK(JZ22, JZ$5:JZ$62)+COUNTIF(JZ$5:JZ22,JZ22)-1&lt;=(KA$65-JY$63), RANK(JZ22, JZ$5:JZ$62)+COUNTIF(JZ$5:JZ22,JZ22)-1, ""), "")</f>
        <v/>
      </c>
      <c r="KB22" s="140">
        <f t="shared" si="170"/>
        <v>0</v>
      </c>
      <c r="KC22" s="141" t="str">
        <f t="shared" si="171"/>
        <v/>
      </c>
      <c r="KD22" s="142">
        <f t="shared" si="172"/>
        <v>53366</v>
      </c>
      <c r="KE22" s="142">
        <v>39071</v>
      </c>
      <c r="KF22" s="142">
        <f t="shared" si="173"/>
        <v>92437</v>
      </c>
      <c r="KG22" s="143"/>
      <c r="KH22" s="144">
        <f t="shared" si="2"/>
        <v>92437</v>
      </c>
      <c r="KI22" s="145" t="str">
        <f t="shared" si="3"/>
        <v/>
      </c>
      <c r="KJ22" s="145" t="str">
        <f t="shared" si="174"/>
        <v/>
      </c>
      <c r="KK22" s="145"/>
      <c r="KL22" s="146">
        <f t="shared" si="175"/>
        <v>1.1908301556219725</v>
      </c>
      <c r="KM22" s="145">
        <f t="shared" si="176"/>
        <v>1</v>
      </c>
      <c r="KN22" s="144">
        <f t="shared" si="177"/>
        <v>14813</v>
      </c>
      <c r="KO22" s="144" t="str">
        <f>IF(KN22&lt;&gt;"", IF(RANK(KN22, $KN$5:$KN$62)+COUNTIF(KN$5:KN22,KN22)-1&lt;=(400-$KJ$63-$KM$63), RANK(KN22, $KN$5:$KN$62)+COUNTIF(KN$5:KN22,KN22)-1, ""), "")</f>
        <v/>
      </c>
      <c r="KP22" s="144">
        <f t="shared" si="178"/>
        <v>1</v>
      </c>
      <c r="KQ22" s="147">
        <f t="shared" si="4"/>
        <v>1</v>
      </c>
      <c r="KS22" s="149">
        <f t="shared" si="5"/>
        <v>2.8959435299000524E-3</v>
      </c>
      <c r="KT22" s="150">
        <f t="shared" si="6"/>
        <v>2.5000000000000001E-3</v>
      </c>
      <c r="KU22" s="151">
        <f t="shared" si="179"/>
        <v>-3.9594352990005239E-4</v>
      </c>
      <c r="KW22" s="152">
        <f t="shared" si="7"/>
        <v>92437</v>
      </c>
      <c r="KX22" s="150">
        <f t="shared" si="180"/>
        <v>2.9696859882429516E-3</v>
      </c>
      <c r="KY22" s="150">
        <f t="shared" si="8"/>
        <v>2.5000000000000001E-3</v>
      </c>
      <c r="KZ22" s="153">
        <f t="shared" si="181"/>
        <v>-4.6968598824295152E-4</v>
      </c>
    </row>
    <row r="23" spans="1:312" ht="15" customHeight="1" x14ac:dyDescent="0.2">
      <c r="A23" s="128" t="s">
        <v>189</v>
      </c>
      <c r="B23" s="123"/>
      <c r="C23" s="123"/>
      <c r="D23" s="124" t="str">
        <f t="shared" si="0"/>
        <v/>
      </c>
      <c r="E23" s="125" t="str">
        <f t="shared" si="9"/>
        <v/>
      </c>
      <c r="F23" s="125" t="str">
        <f t="shared" si="1"/>
        <v/>
      </c>
      <c r="G23" s="125" t="str">
        <f>IF(B23&lt;&gt;"", IF(RANK(F23, F$5:F$62)+COUNTIF(F$5:F23,F23)-1&lt;=(G$65-E$63), RANK(F23, F$5:F$62)+COUNTIF(F$5:F23,F23)-1, ""), "")</f>
        <v/>
      </c>
      <c r="H23" s="135" t="str">
        <f t="shared" si="10"/>
        <v/>
      </c>
      <c r="I23" s="123"/>
      <c r="J23" s="123"/>
      <c r="K23" s="124" t="str">
        <f t="shared" si="11"/>
        <v/>
      </c>
      <c r="L23" s="125" t="str">
        <f t="shared" si="12"/>
        <v/>
      </c>
      <c r="M23" s="125" t="str">
        <f t="shared" si="13"/>
        <v/>
      </c>
      <c r="N23" s="125" t="str">
        <f>IF(I23&lt;&gt;"", IF(RANK(M23, M$5:M$62)+COUNTIF(M$5:M23,M23)-1&lt;=(N$65-L$63), RANK(M23, M$5:M$62)+COUNTIF(M$5:M23,M23)-1, ""), "")</f>
        <v/>
      </c>
      <c r="O23" s="135" t="str">
        <f t="shared" si="14"/>
        <v/>
      </c>
      <c r="P23" s="123"/>
      <c r="Q23" s="123"/>
      <c r="R23" s="124" t="str">
        <f t="shared" si="15"/>
        <v/>
      </c>
      <c r="S23" s="125" t="str">
        <f t="shared" si="16"/>
        <v/>
      </c>
      <c r="T23" s="125" t="str">
        <f t="shared" si="17"/>
        <v/>
      </c>
      <c r="U23" s="125" t="str">
        <f>IF(P23&lt;&gt;"", IF(RANK(T23, T$5:T$62)+COUNTIF(T$5:T23,T23)-1&lt;=(U$65-S$63), RANK(T23, T$5:T$62)+COUNTIF(T$5:T23,T23)-1, ""), "")</f>
        <v/>
      </c>
      <c r="V23" s="135" t="str">
        <f t="shared" si="18"/>
        <v/>
      </c>
      <c r="W23" s="123"/>
      <c r="X23" s="123"/>
      <c r="Y23" s="124" t="str">
        <f t="shared" si="19"/>
        <v/>
      </c>
      <c r="Z23" s="125" t="str">
        <f t="shared" si="20"/>
        <v/>
      </c>
      <c r="AA23" s="125" t="str">
        <f t="shared" si="21"/>
        <v/>
      </c>
      <c r="AB23" s="125" t="str">
        <f>IF(W23&lt;&gt;"", IF(RANK(AA23, AA$5:AA$62)+COUNTIF(AA$5:AA23,AA23)-1&lt;=(AB$65-Z$63), RANK(AA23, AA$5:AA$62)+COUNTIF(AA$5:AA23,AA23)-1, ""), "")</f>
        <v/>
      </c>
      <c r="AC23" s="135" t="str">
        <f t="shared" si="22"/>
        <v/>
      </c>
      <c r="AD23" s="123"/>
      <c r="AE23" s="123"/>
      <c r="AF23" s="124" t="str">
        <f t="shared" si="23"/>
        <v/>
      </c>
      <c r="AG23" s="125" t="str">
        <f t="shared" si="24"/>
        <v/>
      </c>
      <c r="AH23" s="125" t="str">
        <f t="shared" si="25"/>
        <v/>
      </c>
      <c r="AI23" s="125" t="str">
        <f>IF(AD23&lt;&gt;"", IF(RANK(AH23, AH$5:AH$62)+COUNTIF(AH$5:AH23,AH23)-1&lt;=(AI$65-AG$63), RANK(AH23, AH$5:AH$62)+COUNTIF(AH$5:AH23,AH23)-1, ""), "")</f>
        <v/>
      </c>
      <c r="AJ23" s="135" t="str">
        <f t="shared" si="26"/>
        <v/>
      </c>
      <c r="AK23" s="123"/>
      <c r="AL23" s="123"/>
      <c r="AM23" s="124" t="str">
        <f t="shared" si="27"/>
        <v/>
      </c>
      <c r="AN23" s="125" t="str">
        <f t="shared" si="28"/>
        <v/>
      </c>
      <c r="AO23" s="125" t="str">
        <f t="shared" si="29"/>
        <v/>
      </c>
      <c r="AP23" s="125" t="str">
        <f>IF(AK23&lt;&gt;"", IF(RANK(AO23, AO$5:AO$62)+COUNTIF(AO$5:AO23,AO23)-1&lt;=(AP$65-AN$63), RANK(AO23, AO$5:AO$62)+COUNTIF(AO$5:AO23,AO23)-1, ""), "")</f>
        <v/>
      </c>
      <c r="AQ23" s="135" t="str">
        <f t="shared" si="30"/>
        <v/>
      </c>
      <c r="AR23" s="123"/>
      <c r="AS23" s="123"/>
      <c r="AT23" s="124" t="str">
        <f t="shared" si="31"/>
        <v/>
      </c>
      <c r="AU23" s="125" t="str">
        <f t="shared" si="32"/>
        <v/>
      </c>
      <c r="AV23" s="125" t="str">
        <f t="shared" si="33"/>
        <v/>
      </c>
      <c r="AW23" s="125" t="str">
        <f>IF(AR23&lt;&gt;"", IF(RANK(AV23, AV$5:AV$62)+COUNTIF(AV$5:AV23,AV23)-1&lt;=(AW$65-AU$63), RANK(AV23, AV$5:AV$62)+COUNTIF(AV$5:AV23,AV23)-1, ""), "")</f>
        <v/>
      </c>
      <c r="AX23" s="135" t="str">
        <f t="shared" si="34"/>
        <v/>
      </c>
      <c r="AY23" s="123">
        <v>166</v>
      </c>
      <c r="AZ23" s="123"/>
      <c r="BA23" s="124">
        <f t="shared" si="35"/>
        <v>3.3606640348213383E-3</v>
      </c>
      <c r="BB23" s="125">
        <f t="shared" si="36"/>
        <v>0</v>
      </c>
      <c r="BC23" s="125">
        <f t="shared" si="37"/>
        <v>166</v>
      </c>
      <c r="BD23" s="125" t="str">
        <f>IF(AY23&lt;&gt;"", IF(RANK(BC23, BC$5:BC$62)+COUNTIF(BC$5:BC23,BC23)-1&lt;=(BD$65-BB$63), RANK(BC23, BC$5:BC$62)+COUNTIF(BC$5:BC23,BC23)-1, ""), "")</f>
        <v/>
      </c>
      <c r="BE23" s="135">
        <f t="shared" si="38"/>
        <v>0</v>
      </c>
      <c r="BF23" s="123">
        <v>109</v>
      </c>
      <c r="BG23" s="123"/>
      <c r="BH23" s="124">
        <f t="shared" si="39"/>
        <v>2.1391423805318418E-3</v>
      </c>
      <c r="BI23" s="125">
        <f t="shared" si="40"/>
        <v>0</v>
      </c>
      <c r="BJ23" s="125">
        <f t="shared" si="41"/>
        <v>109</v>
      </c>
      <c r="BK23" s="125" t="str">
        <f>IF(BF23&lt;&gt;"", IF(RANK(BJ23, BJ$5:BJ$62)+COUNTIF(BJ$5:BJ23,BJ23)-1&lt;=(BK$65-BI$63), RANK(BJ23, BJ$5:BJ$62)+COUNTIF(BJ$5:BJ23,BJ23)-1, ""), "")</f>
        <v/>
      </c>
      <c r="BL23" s="135">
        <f t="shared" si="42"/>
        <v>0</v>
      </c>
      <c r="BM23" s="123">
        <v>83</v>
      </c>
      <c r="BN23" s="123"/>
      <c r="BO23" s="124">
        <f t="shared" si="43"/>
        <v>1.6851765374697987E-3</v>
      </c>
      <c r="BP23" s="125">
        <f t="shared" si="44"/>
        <v>0</v>
      </c>
      <c r="BQ23" s="125">
        <f t="shared" si="45"/>
        <v>83</v>
      </c>
      <c r="BR23" s="125" t="str">
        <f>IF(BM23&lt;&gt;"", IF(RANK(BQ23, BQ$5:BQ$62)+COUNTIF(BQ$5:BQ23,BQ23)-1&lt;=(BR$65-BP$63), RANK(BQ23, BQ$5:BQ$62)+COUNTIF(BQ$5:BQ23,BQ23)-1, ""), "")</f>
        <v/>
      </c>
      <c r="BS23" s="135">
        <f t="shared" si="46"/>
        <v>0</v>
      </c>
      <c r="BT23" s="123">
        <v>153</v>
      </c>
      <c r="BU23" s="123"/>
      <c r="BV23" s="124">
        <f t="shared" si="47"/>
        <v>3.0646582805864916E-3</v>
      </c>
      <c r="BW23" s="125">
        <f t="shared" si="48"/>
        <v>0</v>
      </c>
      <c r="BX23" s="125">
        <f t="shared" si="49"/>
        <v>153</v>
      </c>
      <c r="BY23" s="125" t="str">
        <f>IF(BT23&lt;&gt;"", IF(RANK(BX23, BX$5:BX$62)+COUNTIF(BX$5:BX23,BX23)-1&lt;=(BY$65-BW$63), RANK(BX23, BX$5:BX$62)+COUNTIF(BX$5:BX23,BX23)-1, ""), "")</f>
        <v/>
      </c>
      <c r="BZ23" s="135">
        <f t="shared" si="50"/>
        <v>0</v>
      </c>
      <c r="CA23" s="123">
        <v>121</v>
      </c>
      <c r="CB23" s="123"/>
      <c r="CC23" s="124">
        <f t="shared" si="51"/>
        <v>2.4077685358379433E-3</v>
      </c>
      <c r="CD23" s="125">
        <f t="shared" si="52"/>
        <v>0</v>
      </c>
      <c r="CE23" s="125">
        <f t="shared" si="53"/>
        <v>121</v>
      </c>
      <c r="CF23" s="125" t="str">
        <f>IF(CA23&lt;&gt;"", IF(RANK(CE23, CE$5:CE$62)+COUNTIF(CE$5:CE23,CE23)-1&lt;=(CF$65-CD$63), RANK(CE23, CE$5:CE$62)+COUNTIF(CE$5:CE23,CE23)-1, ""), "")</f>
        <v/>
      </c>
      <c r="CG23" s="135">
        <f t="shared" si="54"/>
        <v>0</v>
      </c>
      <c r="CH23" s="123">
        <v>60</v>
      </c>
      <c r="CI23" s="123"/>
      <c r="CJ23" s="124">
        <f t="shared" si="55"/>
        <v>1.157988188520477E-3</v>
      </c>
      <c r="CK23" s="125">
        <f t="shared" si="56"/>
        <v>0</v>
      </c>
      <c r="CL23" s="125">
        <f t="shared" si="57"/>
        <v>60</v>
      </c>
      <c r="CM23" s="125" t="str">
        <f>IF(CH23&lt;&gt;"", IF(RANK(CL23, CL$5:CL$62)+COUNTIF(CL$5:CL23,CL23)-1&lt;=(CM$65-CK$63), RANK(CL23, CL$5:CL$62)+COUNTIF(CL$5:CL23,CL23)-1, ""), "")</f>
        <v/>
      </c>
      <c r="CN23" s="135">
        <f t="shared" si="58"/>
        <v>0</v>
      </c>
      <c r="CO23" s="123">
        <v>78</v>
      </c>
      <c r="CP23" s="123"/>
      <c r="CQ23" s="124">
        <f t="shared" si="59"/>
        <v>1.5393724097098876E-3</v>
      </c>
      <c r="CR23" s="125">
        <f t="shared" si="60"/>
        <v>0</v>
      </c>
      <c r="CS23" s="125">
        <f t="shared" si="61"/>
        <v>78</v>
      </c>
      <c r="CT23" s="125" t="str">
        <f>IF(CO23&lt;&gt;"", IF(RANK(CS23, CS$5:CS$62)+COUNTIF(CS$5:CS23,CS23)-1&lt;=(CT$65-CR$63), RANK(CS23, CS$5:CS$62)+COUNTIF(CS$5:CS23,CS23)-1, ""), "")</f>
        <v/>
      </c>
      <c r="CU23" s="135">
        <f t="shared" si="62"/>
        <v>0</v>
      </c>
      <c r="CV23" s="123">
        <v>191</v>
      </c>
      <c r="CW23" s="123"/>
      <c r="CX23" s="124">
        <f t="shared" si="63"/>
        <v>4.0846877673224981E-3</v>
      </c>
      <c r="CY23" s="125">
        <f t="shared" si="64"/>
        <v>0</v>
      </c>
      <c r="CZ23" s="125">
        <f t="shared" si="65"/>
        <v>191</v>
      </c>
      <c r="DA23" s="125" t="str">
        <f>IF(CV23&lt;&gt;"", IF(RANK(CZ23, CZ$5:CZ$62)+COUNTIF(CZ$5:CZ23,CZ23)-1&lt;=(DA$65-CY$63), RANK(CZ23, CZ$5:CZ$62)+COUNTIF(CZ$5:CZ23,CZ23)-1, ""), "")</f>
        <v/>
      </c>
      <c r="DB23" s="135">
        <f t="shared" si="66"/>
        <v>0</v>
      </c>
      <c r="DC23" s="123"/>
      <c r="DD23" s="123"/>
      <c r="DE23" s="124" t="str">
        <f t="shared" si="67"/>
        <v/>
      </c>
      <c r="DF23" s="125" t="str">
        <f t="shared" si="68"/>
        <v/>
      </c>
      <c r="DG23" s="125" t="str">
        <f t="shared" si="69"/>
        <v/>
      </c>
      <c r="DH23" s="125" t="str">
        <f>IF(DC23&lt;&gt;"", IF(RANK(DG23, DG$5:DG$62)+COUNTIF(DG$5:DG23,DG23)-1&lt;=(DH$65-DF$63), RANK(DG23, DG$5:DG$62)+COUNTIF(DG$5:DG23,DG23)-1, ""), "")</f>
        <v/>
      </c>
      <c r="DI23" s="135" t="str">
        <f t="shared" si="70"/>
        <v/>
      </c>
      <c r="DJ23" s="123"/>
      <c r="DK23" s="123"/>
      <c r="DL23" s="124" t="str">
        <f t="shared" si="71"/>
        <v/>
      </c>
      <c r="DM23" s="125" t="str">
        <f t="shared" si="72"/>
        <v/>
      </c>
      <c r="DN23" s="125" t="str">
        <f t="shared" si="73"/>
        <v/>
      </c>
      <c r="DO23" s="125" t="str">
        <f>IF(DJ23&lt;&gt;"", IF(RANK(DN23, DN$5:DN$62)+COUNTIF(DN$5:DN23,DN23)-1&lt;=(DO$65-DM$63), RANK(DN23, DN$5:DN$62)+COUNTIF(DN$5:DN23,DN23)-1, ""), "")</f>
        <v/>
      </c>
      <c r="DP23" s="135" t="str">
        <f t="shared" si="74"/>
        <v/>
      </c>
      <c r="DQ23" s="123"/>
      <c r="DR23" s="123"/>
      <c r="DS23" s="124" t="str">
        <f t="shared" si="75"/>
        <v/>
      </c>
      <c r="DT23" s="125" t="str">
        <f t="shared" si="76"/>
        <v/>
      </c>
      <c r="DU23" s="125" t="str">
        <f t="shared" si="77"/>
        <v/>
      </c>
      <c r="DV23" s="125" t="str">
        <f>IF(DQ23&lt;&gt;"", IF(RANK(DU23, DU$5:DU$62)+COUNTIF(DU$5:DU23,DU23)-1&lt;=(DV$65-DT$63), RANK(DU23, DU$5:DU$62)+COUNTIF(DU$5:DU23,DU23)-1, ""), "")</f>
        <v/>
      </c>
      <c r="DW23" s="135" t="str">
        <f t="shared" si="78"/>
        <v/>
      </c>
      <c r="DX23" s="123"/>
      <c r="DY23" s="123"/>
      <c r="DZ23" s="124" t="str">
        <f t="shared" si="79"/>
        <v/>
      </c>
      <c r="EA23" s="125" t="str">
        <f t="shared" si="80"/>
        <v/>
      </c>
      <c r="EB23" s="125" t="str">
        <f t="shared" si="81"/>
        <v/>
      </c>
      <c r="EC23" s="125" t="str">
        <f>IF(DX23&lt;&gt;"", IF(RANK(EB23, EB$5:EB$62)+COUNTIF(EB$5:EB23,EB23)-1&lt;=(EC$65-EA$63), RANK(EB23, EB$5:EB$62)+COUNTIF(EB$5:EB23,EB23)-1, ""), "")</f>
        <v/>
      </c>
      <c r="ED23" s="135" t="str">
        <f t="shared" si="82"/>
        <v/>
      </c>
      <c r="EE23" s="123"/>
      <c r="EF23" s="123"/>
      <c r="EG23" s="124" t="str">
        <f t="shared" si="83"/>
        <v/>
      </c>
      <c r="EH23" s="125" t="str">
        <f t="shared" si="84"/>
        <v/>
      </c>
      <c r="EI23" s="125" t="str">
        <f t="shared" si="85"/>
        <v/>
      </c>
      <c r="EJ23" s="125" t="str">
        <f>IF(EE23&lt;&gt;"", IF(RANK(EI23, EI$5:EI$62)+COUNTIF(EI$5:EI23,EI23)-1&lt;=(EJ$65-EH$63), RANK(EI23, EI$5:EI$62)+COUNTIF(EI$5:EI23,EI23)-1, ""), "")</f>
        <v/>
      </c>
      <c r="EK23" s="135" t="str">
        <f t="shared" si="86"/>
        <v/>
      </c>
      <c r="EL23" s="123"/>
      <c r="EM23" s="123"/>
      <c r="EN23" s="124" t="str">
        <f t="shared" si="87"/>
        <v/>
      </c>
      <c r="EO23" s="125" t="str">
        <f t="shared" si="88"/>
        <v/>
      </c>
      <c r="EP23" s="125" t="str">
        <f t="shared" si="89"/>
        <v/>
      </c>
      <c r="EQ23" s="125" t="str">
        <f>IF(EL23&lt;&gt;"", IF(RANK(EP23, EP$5:EP$62)+COUNTIF(EP$5:EP23,EP23)-1&lt;=(EQ$65-EO$63), RANK(EP23, EP$5:EP$62)+COUNTIF(EP$5:EP23,EP23)-1, ""), "")</f>
        <v/>
      </c>
      <c r="ER23" s="135" t="str">
        <f t="shared" si="90"/>
        <v/>
      </c>
      <c r="ES23" s="123"/>
      <c r="ET23" s="123"/>
      <c r="EU23" s="124" t="str">
        <f t="shared" si="91"/>
        <v/>
      </c>
      <c r="EV23" s="125" t="str">
        <f t="shared" si="92"/>
        <v/>
      </c>
      <c r="EW23" s="125" t="str">
        <f t="shared" si="93"/>
        <v/>
      </c>
      <c r="EX23" s="125" t="str">
        <f>IF(ES23&lt;&gt;"", IF(RANK(EW23, EW$5:EW$62)+COUNTIF(EW$5:EW23,EW23)-1&lt;=(EX$65-EV$63), RANK(EW23, EW$5:EW$62)+COUNTIF(EW$5:EW23,EW23)-1, ""), "")</f>
        <v/>
      </c>
      <c r="EY23" s="135" t="str">
        <f t="shared" si="94"/>
        <v/>
      </c>
      <c r="EZ23" s="123"/>
      <c r="FA23" s="123"/>
      <c r="FB23" s="124" t="str">
        <f t="shared" si="95"/>
        <v/>
      </c>
      <c r="FC23" s="125" t="str">
        <f t="shared" si="96"/>
        <v/>
      </c>
      <c r="FD23" s="125" t="str">
        <f t="shared" si="97"/>
        <v/>
      </c>
      <c r="FE23" s="125" t="str">
        <f>IF(EZ23&lt;&gt;"", IF(RANK(FD23, FD$5:FD$62)+COUNTIF(FD$5:FD23,FD23)-1&lt;=(FE$65-FC$63), RANK(FD23, FD$5:FD$62)+COUNTIF(FD$5:FD23,FD23)-1, ""), "")</f>
        <v/>
      </c>
      <c r="FF23" s="135" t="str">
        <f t="shared" si="98"/>
        <v/>
      </c>
      <c r="FG23" s="123"/>
      <c r="FH23" s="123"/>
      <c r="FI23" s="124" t="str">
        <f t="shared" si="99"/>
        <v/>
      </c>
      <c r="FJ23" s="125" t="str">
        <f t="shared" si="100"/>
        <v/>
      </c>
      <c r="FK23" s="125" t="str">
        <f t="shared" si="101"/>
        <v/>
      </c>
      <c r="FL23" s="125" t="str">
        <f>IF(FG23&lt;&gt;"", IF(RANK(FK23, FK$5:FK$62)+COUNTIF(FK$5:FK23,FK23)-1&lt;=(FL$65-FJ$63), RANK(FK23, FK$5:FK$62)+COUNTIF(FK$5:FK23,FK23)-1, ""), "")</f>
        <v/>
      </c>
      <c r="FM23" s="135" t="str">
        <f t="shared" si="102"/>
        <v/>
      </c>
      <c r="FN23" s="123"/>
      <c r="FO23" s="123"/>
      <c r="FP23" s="124" t="str">
        <f t="shared" si="103"/>
        <v/>
      </c>
      <c r="FQ23" s="125" t="str">
        <f t="shared" si="104"/>
        <v/>
      </c>
      <c r="FR23" s="125" t="str">
        <f t="shared" si="105"/>
        <v/>
      </c>
      <c r="FS23" s="125" t="str">
        <f>IF(FN23&lt;&gt;"", IF(RANK(FR23, FR$5:FR$62)+COUNTIF(FR$5:FR23,FR23)-1&lt;=(FS$65-FQ$63), RANK(FR23, FR$5:FR$62)+COUNTIF(FR$5:FR23,FR23)-1, ""), "")</f>
        <v/>
      </c>
      <c r="FT23" s="135" t="str">
        <f t="shared" si="106"/>
        <v/>
      </c>
      <c r="FU23" s="123"/>
      <c r="FV23" s="123"/>
      <c r="FW23" s="124" t="str">
        <f t="shared" si="107"/>
        <v/>
      </c>
      <c r="FX23" s="125" t="str">
        <f t="shared" si="108"/>
        <v/>
      </c>
      <c r="FY23" s="125" t="str">
        <f t="shared" si="109"/>
        <v/>
      </c>
      <c r="FZ23" s="125" t="str">
        <f>IF(FU23&lt;&gt;"", IF(RANK(FY23, FY$5:FY$62)+COUNTIF(FY$5:FY23,FY23)-1&lt;=(FZ$65-FX$63), RANK(FY23, FY$5:FY$62)+COUNTIF(FY$5:FY23,FY23)-1, ""), "")</f>
        <v/>
      </c>
      <c r="GA23" s="135" t="str">
        <f t="shared" si="110"/>
        <v/>
      </c>
      <c r="GB23" s="123"/>
      <c r="GC23" s="123"/>
      <c r="GD23" s="124" t="str">
        <f t="shared" si="111"/>
        <v/>
      </c>
      <c r="GE23" s="125" t="str">
        <f t="shared" si="112"/>
        <v/>
      </c>
      <c r="GF23" s="125" t="str">
        <f t="shared" si="113"/>
        <v/>
      </c>
      <c r="GG23" s="125" t="str">
        <f>IF(GB23&lt;&gt;"", IF(RANK(GF23, GF$5:GF$62)+COUNTIF(GF$5:GF23,GF23)-1&lt;=(GG$65-GE$63), RANK(GF23, GF$5:GF$62)+COUNTIF(GF$5:GF23,GF23)-1, ""), "")</f>
        <v/>
      </c>
      <c r="GH23" s="135" t="str">
        <f t="shared" si="114"/>
        <v/>
      </c>
      <c r="GI23" s="123"/>
      <c r="GJ23" s="123"/>
      <c r="GK23" s="124" t="str">
        <f t="shared" si="115"/>
        <v/>
      </c>
      <c r="GL23" s="125" t="str">
        <f t="shared" si="116"/>
        <v/>
      </c>
      <c r="GM23" s="125" t="str">
        <f t="shared" si="117"/>
        <v/>
      </c>
      <c r="GN23" s="125" t="str">
        <f>IF(GI23&lt;&gt;"", IF(RANK(GM23, GM$5:GM$62)+COUNTIF(GM$5:GM23,GM23)-1&lt;=(GN$65-GL$63), RANK(GM23, GM$5:GM$62)+COUNTIF(GM$5:GM23,GM23)-1, ""), "")</f>
        <v/>
      </c>
      <c r="GO23" s="135" t="str">
        <f t="shared" si="118"/>
        <v/>
      </c>
      <c r="GP23" s="123"/>
      <c r="GQ23" s="123"/>
      <c r="GR23" s="124" t="str">
        <f t="shared" si="119"/>
        <v/>
      </c>
      <c r="GS23" s="125" t="str">
        <f t="shared" si="120"/>
        <v/>
      </c>
      <c r="GT23" s="125" t="str">
        <f t="shared" si="121"/>
        <v/>
      </c>
      <c r="GU23" s="125" t="str">
        <f>IF(GP23&lt;&gt;"", IF(RANK(GT23, GT$5:GT$62)+COUNTIF(GT$5:GT23,GT23)-1&lt;=(GU$65-GS$63), RANK(GT23, GT$5:GT$62)+COUNTIF(GT$5:GT23,GT23)-1, ""), "")</f>
        <v/>
      </c>
      <c r="GV23" s="135" t="str">
        <f t="shared" si="122"/>
        <v/>
      </c>
      <c r="GW23" s="123">
        <v>112</v>
      </c>
      <c r="GX23" s="123"/>
      <c r="GY23" s="124">
        <f t="shared" si="123"/>
        <v>2.617433979901846E-3</v>
      </c>
      <c r="GZ23" s="125">
        <f t="shared" si="124"/>
        <v>0</v>
      </c>
      <c r="HA23" s="125">
        <f t="shared" si="125"/>
        <v>112</v>
      </c>
      <c r="HB23" s="125" t="str">
        <f>IF(GW23&lt;&gt;"", IF(RANK(HA23, HA$5:HA$62)+COUNTIF(HA$5:HA23,HA23)-1&lt;=(HB$65-GZ$63), RANK(HA23, HA$5:HA$62)+COUNTIF(HA$5:HA23,HA23)-1, ""), "")</f>
        <v/>
      </c>
      <c r="HC23" s="135">
        <f t="shared" si="126"/>
        <v>0</v>
      </c>
      <c r="HD23" s="123">
        <v>292</v>
      </c>
      <c r="HE23" s="123"/>
      <c r="HF23" s="124">
        <f t="shared" si="127"/>
        <v>6.7974951695881931E-3</v>
      </c>
      <c r="HG23" s="125">
        <f t="shared" si="128"/>
        <v>0</v>
      </c>
      <c r="HH23" s="125">
        <f t="shared" si="129"/>
        <v>292</v>
      </c>
      <c r="HI23" s="125" t="str">
        <f>IF(HD23&lt;&gt;"", IF(RANK(HH23, HH$5:HH$62)+COUNTIF(HH$5:HH23,HH23)-1&lt;=(HI$65-HG$63), RANK(HH23, HH$5:HH$62)+COUNTIF(HH$5:HH23,HH23)-1, ""), "")</f>
        <v/>
      </c>
      <c r="HJ23" s="135">
        <f t="shared" si="130"/>
        <v>0</v>
      </c>
      <c r="HK23" s="123">
        <v>138</v>
      </c>
      <c r="HL23" s="123"/>
      <c r="HM23" s="124">
        <f t="shared" si="131"/>
        <v>3.3773861967694566E-3</v>
      </c>
      <c r="HN23" s="125">
        <f t="shared" si="132"/>
        <v>0</v>
      </c>
      <c r="HO23" s="125">
        <f t="shared" si="133"/>
        <v>138</v>
      </c>
      <c r="HP23" s="125" t="str">
        <f>IF(HK23&lt;&gt;"", IF(RANK(HO23, HO$5:HO$62)+COUNTIF(HO$5:HO23,HO23)-1&lt;=(HP$65-HN$63), RANK(HO23, HO$5:HO$62)+COUNTIF(HO$5:HO23,HO23)-1, ""), "")</f>
        <v/>
      </c>
      <c r="HQ23" s="135">
        <f t="shared" si="134"/>
        <v>0</v>
      </c>
      <c r="HR23" s="123">
        <v>144</v>
      </c>
      <c r="HS23" s="123"/>
      <c r="HT23" s="124">
        <f t="shared" si="135"/>
        <v>3.5858359480053789E-3</v>
      </c>
      <c r="HU23" s="125">
        <f t="shared" si="136"/>
        <v>0</v>
      </c>
      <c r="HV23" s="125">
        <f t="shared" si="137"/>
        <v>144</v>
      </c>
      <c r="HW23" s="125" t="str">
        <f>IF(HR23&lt;&gt;"", IF(RANK(HV23, HV$5:HV$62)+COUNTIF(HV$5:HV23,HV23)-1&lt;=(HW$65-HU$63), RANK(HV23, HV$5:HV$62)+COUNTIF(HV$5:HV23,HV23)-1, ""), "")</f>
        <v/>
      </c>
      <c r="HX23" s="135">
        <f t="shared" si="138"/>
        <v>0</v>
      </c>
      <c r="HY23" s="123"/>
      <c r="HZ23" s="123"/>
      <c r="IA23" s="124" t="str">
        <f t="shared" si="139"/>
        <v/>
      </c>
      <c r="IB23" s="125" t="str">
        <f t="shared" si="140"/>
        <v/>
      </c>
      <c r="IC23" s="125" t="str">
        <f t="shared" si="141"/>
        <v/>
      </c>
      <c r="ID23" s="125" t="str">
        <f>IF(HY23&lt;&gt;"", IF(RANK(IC23, IC$5:IC$62)+COUNTIF(IC$5:IC23,IC23)-1&lt;=(ID$65-IB$63), RANK(IC23, IC$5:IC$62)+COUNTIF(IC$5:IC23,IC23)-1, ""), "")</f>
        <v/>
      </c>
      <c r="IE23" s="135" t="str">
        <f t="shared" si="142"/>
        <v/>
      </c>
      <c r="IF23" s="123"/>
      <c r="IG23" s="123"/>
      <c r="IH23" s="124" t="str">
        <f t="shared" si="143"/>
        <v/>
      </c>
      <c r="II23" s="125" t="str">
        <f t="shared" si="144"/>
        <v/>
      </c>
      <c r="IJ23" s="125" t="str">
        <f t="shared" si="145"/>
        <v/>
      </c>
      <c r="IK23" s="125" t="str">
        <f>IF(IF23&lt;&gt;"", IF(RANK(IJ23, IJ$5:IJ$62)+COUNTIF(IJ$5:IJ23,IJ23)-1&lt;=(IK$65-II$63), RANK(IJ23, IJ$5:IJ$62)+COUNTIF(IJ$5:IJ23,IJ23)-1, ""), "")</f>
        <v/>
      </c>
      <c r="IL23" s="135" t="str">
        <f t="shared" si="146"/>
        <v/>
      </c>
      <c r="IM23" s="123"/>
      <c r="IN23" s="123"/>
      <c r="IO23" s="124" t="str">
        <f t="shared" si="147"/>
        <v/>
      </c>
      <c r="IP23" s="125" t="str">
        <f t="shared" si="148"/>
        <v/>
      </c>
      <c r="IQ23" s="125" t="str">
        <f t="shared" si="149"/>
        <v/>
      </c>
      <c r="IR23" s="125" t="str">
        <f>IF(IM23&lt;&gt;"", IF(RANK(IQ23, IQ$5:IQ$62)+COUNTIF(IQ$5:IQ23,IQ23)-1&lt;=(IR$65-IP$63), RANK(IQ23, IQ$5:IQ$62)+COUNTIF(IQ$5:IQ23,IQ23)-1, ""), "")</f>
        <v/>
      </c>
      <c r="IS23" s="135" t="str">
        <f t="shared" si="150"/>
        <v/>
      </c>
      <c r="IT23" s="123"/>
      <c r="IU23" s="123"/>
      <c r="IV23" s="124" t="str">
        <f t="shared" si="151"/>
        <v/>
      </c>
      <c r="IW23" s="125" t="str">
        <f t="shared" si="152"/>
        <v/>
      </c>
      <c r="IX23" s="125" t="str">
        <f t="shared" si="153"/>
        <v/>
      </c>
      <c r="IY23" s="125" t="str">
        <f>IF(IT23&lt;&gt;"", IF(RANK(IX23, IX$5:IX$62)+COUNTIF(IX$5:IX23,IX23)-1&lt;=(IY$65-IW$63), RANK(IX23, IX$5:IX$62)+COUNTIF(IX$5:IX23,IX23)-1, ""), "")</f>
        <v/>
      </c>
      <c r="IZ23" s="135" t="str">
        <f t="shared" si="154"/>
        <v/>
      </c>
      <c r="JA23" s="123"/>
      <c r="JB23" s="123"/>
      <c r="JC23" s="124" t="str">
        <f t="shared" si="155"/>
        <v/>
      </c>
      <c r="JD23" s="125" t="str">
        <f t="shared" si="156"/>
        <v/>
      </c>
      <c r="JE23" s="125" t="str">
        <f t="shared" si="157"/>
        <v/>
      </c>
      <c r="JF23" s="125" t="str">
        <f>IF(JA23&lt;&gt;"", IF(RANK(JE23, JE$5:JE$62)+COUNTIF(JE$5:JE23,JE23)-1&lt;=(JF$65-JD$63), RANK(JE23, JE$5:JE$62)+COUNTIF(JE$5:JE23,JE23)-1, ""), "")</f>
        <v/>
      </c>
      <c r="JG23" s="135" t="str">
        <f t="shared" si="158"/>
        <v/>
      </c>
      <c r="JH23" s="123"/>
      <c r="JI23" s="123"/>
      <c r="JJ23" s="124" t="str">
        <f t="shared" si="159"/>
        <v/>
      </c>
      <c r="JK23" s="125" t="str">
        <f t="shared" si="160"/>
        <v/>
      </c>
      <c r="JL23" s="125" t="str">
        <f t="shared" si="161"/>
        <v/>
      </c>
      <c r="JM23" s="125" t="str">
        <f>IF(JH23&lt;&gt;"", IF(RANK(JL23, JL$5:JL$62)+COUNTIF(JL$5:JL23,JL23)-1&lt;=(JM$65-JK$63), RANK(JL23, JL$5:JL$62)+COUNTIF(JL$5:JL23,JL23)-1, ""), "")</f>
        <v/>
      </c>
      <c r="JN23" s="135" t="str">
        <f t="shared" si="162"/>
        <v/>
      </c>
      <c r="JO23" s="123"/>
      <c r="JP23" s="123"/>
      <c r="JQ23" s="124" t="str">
        <f t="shared" si="163"/>
        <v/>
      </c>
      <c r="JR23" s="125" t="str">
        <f t="shared" si="164"/>
        <v/>
      </c>
      <c r="JS23" s="125" t="str">
        <f t="shared" si="165"/>
        <v/>
      </c>
      <c r="JT23" s="125" t="str">
        <f>IF(JO23&lt;&gt;"", IF(RANK(JS23, JS$5:JS$62)+COUNTIF(JS$5:JS23,JS23)-1&lt;=(JT$65-JR$63), RANK(JS23, JS$5:JS$62)+COUNTIF(JS$5:JS23,JS23)-1, ""), "")</f>
        <v/>
      </c>
      <c r="JU23" s="135" t="str">
        <f t="shared" si="166"/>
        <v/>
      </c>
      <c r="JV23" s="123"/>
      <c r="JW23" s="123"/>
      <c r="JX23" s="124" t="str">
        <f t="shared" si="167"/>
        <v/>
      </c>
      <c r="JY23" s="125" t="str">
        <f t="shared" si="168"/>
        <v/>
      </c>
      <c r="JZ23" s="125" t="str">
        <f t="shared" si="169"/>
        <v/>
      </c>
      <c r="KA23" s="125" t="str">
        <f>IF(JV23&lt;&gt;"", IF(RANK(JZ23, JZ$5:JZ$62)+COUNTIF(JZ$5:JZ23,JZ23)-1&lt;=(KA$65-JY$63), RANK(JZ23, JZ$5:JZ$62)+COUNTIF(JZ$5:JZ23,JZ23)-1, ""), "")</f>
        <v/>
      </c>
      <c r="KB23" s="135" t="str">
        <f t="shared" si="170"/>
        <v/>
      </c>
      <c r="KC23" s="132" t="str">
        <f t="shared" si="171"/>
        <v/>
      </c>
      <c r="KD23" s="36">
        <f t="shared" si="172"/>
        <v>1647</v>
      </c>
      <c r="KE23" s="36">
        <v>3643</v>
      </c>
      <c r="KF23" s="36">
        <f t="shared" si="173"/>
        <v>5290</v>
      </c>
      <c r="KG23" s="37"/>
      <c r="KH23" s="67" t="str">
        <f t="shared" si="2"/>
        <v/>
      </c>
      <c r="KI23" s="69" t="str">
        <f t="shared" si="3"/>
        <v/>
      </c>
      <c r="KJ23" s="69" t="str">
        <f t="shared" si="174"/>
        <v/>
      </c>
      <c r="KK23" s="69"/>
      <c r="KL23" s="66" t="str">
        <f t="shared" si="175"/>
        <v/>
      </c>
      <c r="KM23" s="69" t="str">
        <f t="shared" si="176"/>
        <v/>
      </c>
      <c r="KN23" s="67" t="str">
        <f t="shared" si="177"/>
        <v/>
      </c>
      <c r="KO23" s="67" t="str">
        <f>IF(KN23&lt;&gt;"", IF(RANK(KN23, $KN$5:$KN$62)+COUNTIF(KN$5:KN23,KN23)-1&lt;=(400-$KJ$63-$KM$63), RANK(KN23, $KN$5:$KN$62)+COUNTIF(KN$5:KN23,KN23)-1, ""), "")</f>
        <v/>
      </c>
      <c r="KP23" s="76" t="str">
        <f t="shared" si="178"/>
        <v/>
      </c>
      <c r="KQ23" s="86" t="str">
        <f t="shared" si="4"/>
        <v/>
      </c>
      <c r="KS23" s="126">
        <f t="shared" si="5"/>
        <v>1.6572953766534263E-4</v>
      </c>
      <c r="KT23" s="45">
        <f t="shared" si="6"/>
        <v>0</v>
      </c>
      <c r="KU23" s="53">
        <f t="shared" si="179"/>
        <v>-1.6572953766534263E-4</v>
      </c>
      <c r="KW23" s="80" t="str">
        <f t="shared" si="7"/>
        <v/>
      </c>
      <c r="KX23" s="45" t="str">
        <f t="shared" si="180"/>
        <v/>
      </c>
      <c r="KY23" s="45" t="str">
        <f t="shared" si="8"/>
        <v/>
      </c>
      <c r="KZ23" s="127" t="str">
        <f t="shared" si="181"/>
        <v/>
      </c>
    </row>
    <row r="24" spans="1:312" ht="15" customHeight="1" x14ac:dyDescent="0.2">
      <c r="A24" s="128" t="s">
        <v>190</v>
      </c>
      <c r="B24" s="123">
        <v>103</v>
      </c>
      <c r="C24" s="123"/>
      <c r="D24" s="124">
        <f t="shared" si="0"/>
        <v>2.0871327254305978E-3</v>
      </c>
      <c r="E24" s="125">
        <f t="shared" si="9"/>
        <v>0</v>
      </c>
      <c r="F24" s="125">
        <f t="shared" si="1"/>
        <v>103</v>
      </c>
      <c r="G24" s="125" t="str">
        <f>IF(B24&lt;&gt;"", IF(RANK(F24, F$5:F$62)+COUNTIF(F$5:F24,F24)-1&lt;=(G$65-E$63), RANK(F24, F$5:F$62)+COUNTIF(F$5:F24,F24)-1, ""), "")</f>
        <v/>
      </c>
      <c r="H24" s="135">
        <f t="shared" si="10"/>
        <v>0</v>
      </c>
      <c r="I24" s="123">
        <v>242</v>
      </c>
      <c r="J24" s="123"/>
      <c r="K24" s="124">
        <f t="shared" si="11"/>
        <v>5.2673965566027471E-3</v>
      </c>
      <c r="L24" s="125">
        <f t="shared" si="12"/>
        <v>0</v>
      </c>
      <c r="M24" s="125">
        <f t="shared" si="13"/>
        <v>242</v>
      </c>
      <c r="N24" s="125" t="str">
        <f>IF(I24&lt;&gt;"", IF(RANK(M24, M$5:M$62)+COUNTIF(M$5:M24,M24)-1&lt;=(N$65-L$63), RANK(M24, M$5:M$62)+COUNTIF(M$5:M24,M24)-1, ""), "")</f>
        <v/>
      </c>
      <c r="O24" s="135">
        <f t="shared" si="14"/>
        <v>0</v>
      </c>
      <c r="P24" s="123">
        <v>792</v>
      </c>
      <c r="Q24" s="123"/>
      <c r="R24" s="124">
        <f t="shared" si="15"/>
        <v>1.9008760350414017E-2</v>
      </c>
      <c r="S24" s="125">
        <f t="shared" si="16"/>
        <v>0</v>
      </c>
      <c r="T24" s="125">
        <f t="shared" si="17"/>
        <v>792</v>
      </c>
      <c r="U24" s="125" t="str">
        <f>IF(P24&lt;&gt;"", IF(RANK(T24, T$5:T$62)+COUNTIF(T$5:T24,T24)-1&lt;=(U$65-S$63), RANK(T24, T$5:T$62)+COUNTIF(T$5:T24,T24)-1, ""), "")</f>
        <v/>
      </c>
      <c r="V24" s="135">
        <f t="shared" si="18"/>
        <v>0</v>
      </c>
      <c r="W24" s="123">
        <v>442</v>
      </c>
      <c r="X24" s="123"/>
      <c r="Y24" s="124">
        <f t="shared" si="19"/>
        <v>1.10535924175357E-2</v>
      </c>
      <c r="Z24" s="125">
        <f t="shared" si="20"/>
        <v>0</v>
      </c>
      <c r="AA24" s="125">
        <f t="shared" si="21"/>
        <v>442</v>
      </c>
      <c r="AB24" s="125" t="str">
        <f>IF(W24&lt;&gt;"", IF(RANK(AA24, AA$5:AA$62)+COUNTIF(AA$5:AA24,AA24)-1&lt;=(AB$65-Z$63), RANK(AA24, AA$5:AA$62)+COUNTIF(AA$5:AA24,AA24)-1, ""), "")</f>
        <v/>
      </c>
      <c r="AC24" s="135">
        <f t="shared" si="22"/>
        <v>0</v>
      </c>
      <c r="AD24" s="123">
        <v>385</v>
      </c>
      <c r="AE24" s="123"/>
      <c r="AF24" s="124">
        <f t="shared" si="23"/>
        <v>9.9313831708197908E-3</v>
      </c>
      <c r="AG24" s="125">
        <f t="shared" si="24"/>
        <v>0</v>
      </c>
      <c r="AH24" s="125">
        <f t="shared" si="25"/>
        <v>385</v>
      </c>
      <c r="AI24" s="125" t="str">
        <f>IF(AD24&lt;&gt;"", IF(RANK(AH24, AH$5:AH$62)+COUNTIF(AH$5:AH24,AH24)-1&lt;=(AI$65-AG$63), RANK(AH24, AH$5:AH$62)+COUNTIF(AH$5:AH24,AH24)-1, ""), "")</f>
        <v/>
      </c>
      <c r="AJ24" s="135">
        <f t="shared" si="26"/>
        <v>0</v>
      </c>
      <c r="AK24" s="123">
        <v>564</v>
      </c>
      <c r="AL24" s="123"/>
      <c r="AM24" s="124">
        <f t="shared" si="27"/>
        <v>1.143204621465491E-2</v>
      </c>
      <c r="AN24" s="125">
        <f t="shared" si="28"/>
        <v>0</v>
      </c>
      <c r="AO24" s="125">
        <f t="shared" si="29"/>
        <v>564</v>
      </c>
      <c r="AP24" s="125" t="str">
        <f>IF(AK24&lt;&gt;"", IF(RANK(AO24, AO$5:AO$62)+COUNTIF(AO$5:AO24,AO24)-1&lt;=(AP$65-AN$63), RANK(AO24, AO$5:AO$62)+COUNTIF(AO$5:AO24,AO24)-1, ""), "")</f>
        <v/>
      </c>
      <c r="AQ24" s="135">
        <f t="shared" si="30"/>
        <v>0</v>
      </c>
      <c r="AR24" s="123">
        <v>340</v>
      </c>
      <c r="AS24" s="123"/>
      <c r="AT24" s="124">
        <f t="shared" si="31"/>
        <v>8.0256821829855531E-3</v>
      </c>
      <c r="AU24" s="125">
        <f t="shared" si="32"/>
        <v>0</v>
      </c>
      <c r="AV24" s="125">
        <f t="shared" si="33"/>
        <v>340</v>
      </c>
      <c r="AW24" s="125" t="str">
        <f>IF(AR24&lt;&gt;"", IF(RANK(AV24, AV$5:AV$62)+COUNTIF(AV$5:AV24,AV24)-1&lt;=(AW$65-AU$63), RANK(AV24, AV$5:AV$62)+COUNTIF(AV$5:AV24,AV24)-1, ""), "")</f>
        <v/>
      </c>
      <c r="AX24" s="135">
        <f t="shared" si="34"/>
        <v>0</v>
      </c>
      <c r="AY24" s="123">
        <v>223</v>
      </c>
      <c r="AZ24" s="123"/>
      <c r="BA24" s="124">
        <f t="shared" si="35"/>
        <v>4.5146269865370993E-3</v>
      </c>
      <c r="BB24" s="125">
        <f t="shared" si="36"/>
        <v>0</v>
      </c>
      <c r="BC24" s="125">
        <f t="shared" si="37"/>
        <v>223</v>
      </c>
      <c r="BD24" s="125" t="str">
        <f>IF(AY24&lt;&gt;"", IF(RANK(BC24, BC$5:BC$62)+COUNTIF(BC$5:BC24,BC24)-1&lt;=(BD$65-BB$63), RANK(BC24, BC$5:BC$62)+COUNTIF(BC$5:BC24,BC24)-1, ""), "")</f>
        <v/>
      </c>
      <c r="BE24" s="135">
        <f t="shared" si="38"/>
        <v>0</v>
      </c>
      <c r="BF24" s="123">
        <v>209</v>
      </c>
      <c r="BG24" s="123"/>
      <c r="BH24" s="124">
        <f t="shared" si="39"/>
        <v>4.1016583259738983E-3</v>
      </c>
      <c r="BI24" s="125">
        <f t="shared" si="40"/>
        <v>0</v>
      </c>
      <c r="BJ24" s="125">
        <f t="shared" si="41"/>
        <v>209</v>
      </c>
      <c r="BK24" s="125" t="str">
        <f>IF(BF24&lt;&gt;"", IF(RANK(BJ24, BJ$5:BJ$62)+COUNTIF(BJ$5:BJ24,BJ24)-1&lt;=(BK$65-BI$63), RANK(BJ24, BJ$5:BJ$62)+COUNTIF(BJ$5:BJ24,BJ24)-1, ""), "")</f>
        <v/>
      </c>
      <c r="BL24" s="135">
        <f t="shared" si="42"/>
        <v>0</v>
      </c>
      <c r="BM24" s="123">
        <v>137</v>
      </c>
      <c r="BN24" s="123"/>
      <c r="BO24" s="124">
        <f t="shared" si="43"/>
        <v>2.7815564534140053E-3</v>
      </c>
      <c r="BP24" s="125">
        <f t="shared" si="44"/>
        <v>0</v>
      </c>
      <c r="BQ24" s="125">
        <f t="shared" si="45"/>
        <v>137</v>
      </c>
      <c r="BR24" s="125" t="str">
        <f>IF(BM24&lt;&gt;"", IF(RANK(BQ24, BQ$5:BQ$62)+COUNTIF(BQ$5:BQ24,BQ24)-1&lt;=(BR$65-BP$63), RANK(BQ24, BQ$5:BQ$62)+COUNTIF(BQ$5:BQ24,BQ24)-1, ""), "")</f>
        <v/>
      </c>
      <c r="BS24" s="135">
        <f t="shared" si="46"/>
        <v>0</v>
      </c>
      <c r="BT24" s="123">
        <v>290</v>
      </c>
      <c r="BU24" s="123"/>
      <c r="BV24" s="124">
        <f t="shared" si="47"/>
        <v>5.8088294207194937E-3</v>
      </c>
      <c r="BW24" s="125">
        <f t="shared" si="48"/>
        <v>0</v>
      </c>
      <c r="BX24" s="125">
        <f t="shared" si="49"/>
        <v>290</v>
      </c>
      <c r="BY24" s="125" t="str">
        <f>IF(BT24&lt;&gt;"", IF(RANK(BX24, BX$5:BX$62)+COUNTIF(BX$5:BX24,BX24)-1&lt;=(BY$65-BW$63), RANK(BX24, BX$5:BX$62)+COUNTIF(BX$5:BX24,BX24)-1, ""), "")</f>
        <v/>
      </c>
      <c r="BZ24" s="135">
        <f t="shared" si="50"/>
        <v>0</v>
      </c>
      <c r="CA24" s="123">
        <v>159</v>
      </c>
      <c r="CB24" s="123"/>
      <c r="CC24" s="124">
        <f t="shared" si="51"/>
        <v>3.1639272495721732E-3</v>
      </c>
      <c r="CD24" s="125">
        <f t="shared" si="52"/>
        <v>0</v>
      </c>
      <c r="CE24" s="125">
        <f t="shared" si="53"/>
        <v>159</v>
      </c>
      <c r="CF24" s="125" t="str">
        <f>IF(CA24&lt;&gt;"", IF(RANK(CE24, CE$5:CE$62)+COUNTIF(CE$5:CE24,CE24)-1&lt;=(CF$65-CD$63), RANK(CE24, CE$5:CE$62)+COUNTIF(CE$5:CE24,CE24)-1, ""), "")</f>
        <v/>
      </c>
      <c r="CG24" s="135">
        <f t="shared" si="54"/>
        <v>0</v>
      </c>
      <c r="CH24" s="123">
        <v>150</v>
      </c>
      <c r="CI24" s="123"/>
      <c r="CJ24" s="124">
        <f t="shared" si="55"/>
        <v>2.8949704713011927E-3</v>
      </c>
      <c r="CK24" s="125">
        <f t="shared" si="56"/>
        <v>0</v>
      </c>
      <c r="CL24" s="125">
        <f t="shared" si="57"/>
        <v>150</v>
      </c>
      <c r="CM24" s="125" t="str">
        <f>IF(CH24&lt;&gt;"", IF(RANK(CL24, CL$5:CL$62)+COUNTIF(CL$5:CL24,CL24)-1&lt;=(CM$65-CK$63), RANK(CL24, CL$5:CL$62)+COUNTIF(CL$5:CL24,CL24)-1, ""), "")</f>
        <v/>
      </c>
      <c r="CN24" s="135">
        <f t="shared" si="58"/>
        <v>0</v>
      </c>
      <c r="CO24" s="123">
        <v>118</v>
      </c>
      <c r="CP24" s="123"/>
      <c r="CQ24" s="124">
        <f t="shared" si="59"/>
        <v>2.3287941582790608E-3</v>
      </c>
      <c r="CR24" s="125">
        <f t="shared" si="60"/>
        <v>0</v>
      </c>
      <c r="CS24" s="125">
        <f t="shared" si="61"/>
        <v>118</v>
      </c>
      <c r="CT24" s="125" t="str">
        <f>IF(CO24&lt;&gt;"", IF(RANK(CS24, CS$5:CS$62)+COUNTIF(CS$5:CS24,CS24)-1&lt;=(CT$65-CR$63), RANK(CS24, CS$5:CS$62)+COUNTIF(CS$5:CS24,CS24)-1, ""), "")</f>
        <v/>
      </c>
      <c r="CU24" s="135">
        <f t="shared" si="62"/>
        <v>0</v>
      </c>
      <c r="CV24" s="123">
        <v>227</v>
      </c>
      <c r="CW24" s="123"/>
      <c r="CX24" s="124">
        <f t="shared" si="63"/>
        <v>4.8545765611633877E-3</v>
      </c>
      <c r="CY24" s="125">
        <f t="shared" si="64"/>
        <v>0</v>
      </c>
      <c r="CZ24" s="125">
        <f t="shared" si="65"/>
        <v>227</v>
      </c>
      <c r="DA24" s="125" t="str">
        <f>IF(CV24&lt;&gt;"", IF(RANK(CZ24, CZ$5:CZ$62)+COUNTIF(CZ$5:CZ24,CZ24)-1&lt;=(DA$65-CY$63), RANK(CZ24, CZ$5:CZ$62)+COUNTIF(CZ$5:CZ24,CZ24)-1, ""), "")</f>
        <v/>
      </c>
      <c r="DB24" s="135">
        <f t="shared" si="66"/>
        <v>0</v>
      </c>
      <c r="DC24" s="123">
        <v>115</v>
      </c>
      <c r="DD24" s="123"/>
      <c r="DE24" s="124">
        <f t="shared" si="67"/>
        <v>2.2289413497693531E-3</v>
      </c>
      <c r="DF24" s="125">
        <f t="shared" si="68"/>
        <v>0</v>
      </c>
      <c r="DG24" s="125">
        <f t="shared" si="69"/>
        <v>115</v>
      </c>
      <c r="DH24" s="125" t="str">
        <f>IF(DC24&lt;&gt;"", IF(RANK(DG24, DG$5:DG$62)+COUNTIF(DG$5:DG24,DG24)-1&lt;=(DH$65-DF$63), RANK(DG24, DG$5:DG$62)+COUNTIF(DG$5:DG24,DG24)-1, ""), "")</f>
        <v/>
      </c>
      <c r="DI24" s="135">
        <f t="shared" si="70"/>
        <v>0</v>
      </c>
      <c r="DJ24" s="123">
        <v>122</v>
      </c>
      <c r="DK24" s="123"/>
      <c r="DL24" s="124">
        <f t="shared" si="71"/>
        <v>2.5264553003789682E-3</v>
      </c>
      <c r="DM24" s="125">
        <f t="shared" si="72"/>
        <v>0</v>
      </c>
      <c r="DN24" s="125">
        <f t="shared" si="73"/>
        <v>122</v>
      </c>
      <c r="DO24" s="125" t="str">
        <f>IF(DJ24&lt;&gt;"", IF(RANK(DN24, DN$5:DN$62)+COUNTIF(DN$5:DN24,DN24)-1&lt;=(DO$65-DM$63), RANK(DN24, DN$5:DN$62)+COUNTIF(DN$5:DN24,DN24)-1, ""), "")</f>
        <v/>
      </c>
      <c r="DP24" s="135">
        <f t="shared" si="74"/>
        <v>0</v>
      </c>
      <c r="DQ24" s="123">
        <v>194</v>
      </c>
      <c r="DR24" s="123"/>
      <c r="DS24" s="124">
        <f t="shared" si="75"/>
        <v>3.975491301051251E-3</v>
      </c>
      <c r="DT24" s="125">
        <f t="shared" si="76"/>
        <v>0</v>
      </c>
      <c r="DU24" s="125">
        <f t="shared" si="77"/>
        <v>194</v>
      </c>
      <c r="DV24" s="125" t="str">
        <f>IF(DQ24&lt;&gt;"", IF(RANK(DU24, DU$5:DU$62)+COUNTIF(DU$5:DU24,DU24)-1&lt;=(DV$65-DT$63), RANK(DU24, DU$5:DU$62)+COUNTIF(DU$5:DU24,DU24)-1, ""), "")</f>
        <v/>
      </c>
      <c r="DW24" s="135">
        <f t="shared" si="78"/>
        <v>0</v>
      </c>
      <c r="DX24" s="123">
        <v>244</v>
      </c>
      <c r="DY24" s="123"/>
      <c r="DZ24" s="124">
        <f t="shared" si="79"/>
        <v>5.3311193165679824E-3</v>
      </c>
      <c r="EA24" s="125">
        <f t="shared" si="80"/>
        <v>0</v>
      </c>
      <c r="EB24" s="125">
        <f t="shared" si="81"/>
        <v>244</v>
      </c>
      <c r="EC24" s="125" t="str">
        <f>IF(DX24&lt;&gt;"", IF(RANK(EB24, EB$5:EB$62)+COUNTIF(EB$5:EB24,EB24)-1&lt;=(EC$65-EA$63), RANK(EB24, EB$5:EB$62)+COUNTIF(EB$5:EB24,EB24)-1, ""), "")</f>
        <v/>
      </c>
      <c r="ED24" s="135">
        <f t="shared" si="82"/>
        <v>0</v>
      </c>
      <c r="EE24" s="123">
        <v>171</v>
      </c>
      <c r="EF24" s="123"/>
      <c r="EG24" s="124">
        <f t="shared" si="83"/>
        <v>3.2778086603155129E-3</v>
      </c>
      <c r="EH24" s="125">
        <f t="shared" si="84"/>
        <v>0</v>
      </c>
      <c r="EI24" s="125">
        <f t="shared" si="85"/>
        <v>171</v>
      </c>
      <c r="EJ24" s="125" t="str">
        <f>IF(EE24&lt;&gt;"", IF(RANK(EI24, EI$5:EI$62)+COUNTIF(EI$5:EI24,EI24)-1&lt;=(EJ$65-EH$63), RANK(EI24, EI$5:EI$62)+COUNTIF(EI$5:EI24,EI24)-1, ""), "")</f>
        <v/>
      </c>
      <c r="EK24" s="135">
        <f t="shared" si="86"/>
        <v>0</v>
      </c>
      <c r="EL24" s="123">
        <v>194</v>
      </c>
      <c r="EM24" s="123"/>
      <c r="EN24" s="124">
        <f t="shared" si="87"/>
        <v>4.1421129046032967E-3</v>
      </c>
      <c r="EO24" s="125">
        <f t="shared" si="88"/>
        <v>0</v>
      </c>
      <c r="EP24" s="125">
        <f t="shared" si="89"/>
        <v>194</v>
      </c>
      <c r="EQ24" s="125" t="str">
        <f>IF(EL24&lt;&gt;"", IF(RANK(EP24, EP$5:EP$62)+COUNTIF(EP$5:EP24,EP24)-1&lt;=(EQ$65-EO$63), RANK(EP24, EP$5:EP$62)+COUNTIF(EP$5:EP24,EP24)-1, ""), "")</f>
        <v/>
      </c>
      <c r="ER24" s="135">
        <f t="shared" si="90"/>
        <v>0</v>
      </c>
      <c r="ES24" s="123">
        <v>280</v>
      </c>
      <c r="ET24" s="123"/>
      <c r="EU24" s="124">
        <f t="shared" si="91"/>
        <v>5.5654939375869607E-3</v>
      </c>
      <c r="EV24" s="125">
        <f t="shared" si="92"/>
        <v>0</v>
      </c>
      <c r="EW24" s="125">
        <f t="shared" si="93"/>
        <v>280</v>
      </c>
      <c r="EX24" s="125" t="str">
        <f>IF(ES24&lt;&gt;"", IF(RANK(EW24, EW$5:EW$62)+COUNTIF(EW$5:EW24,EW24)-1&lt;=(EX$65-EV$63), RANK(EW24, EW$5:EW$62)+COUNTIF(EW$5:EW24,EW24)-1, ""), "")</f>
        <v/>
      </c>
      <c r="EY24" s="135">
        <f t="shared" si="94"/>
        <v>0</v>
      </c>
      <c r="EZ24" s="123">
        <v>196</v>
      </c>
      <c r="FA24" s="123"/>
      <c r="FB24" s="124">
        <f t="shared" si="95"/>
        <v>3.9020505673900059E-3</v>
      </c>
      <c r="FC24" s="125">
        <f t="shared" si="96"/>
        <v>0</v>
      </c>
      <c r="FD24" s="125">
        <f t="shared" si="97"/>
        <v>196</v>
      </c>
      <c r="FE24" s="125" t="str">
        <f>IF(EZ24&lt;&gt;"", IF(RANK(FD24, FD$5:FD$62)+COUNTIF(FD$5:FD24,FD24)-1&lt;=(FE$65-FC$63), RANK(FD24, FD$5:FD$62)+COUNTIF(FD$5:FD24,FD24)-1, ""), "")</f>
        <v/>
      </c>
      <c r="FF24" s="135">
        <f t="shared" si="98"/>
        <v>0</v>
      </c>
      <c r="FG24" s="123">
        <v>174</v>
      </c>
      <c r="FH24" s="123"/>
      <c r="FI24" s="124">
        <f t="shared" si="99"/>
        <v>3.7336652146857498E-3</v>
      </c>
      <c r="FJ24" s="125">
        <f t="shared" si="100"/>
        <v>0</v>
      </c>
      <c r="FK24" s="125">
        <f t="shared" si="101"/>
        <v>174</v>
      </c>
      <c r="FL24" s="125" t="str">
        <f>IF(FG24&lt;&gt;"", IF(RANK(FK24, FK$5:FK$62)+COUNTIF(FK$5:FK24,FK24)-1&lt;=(FL$65-FJ$63), RANK(FK24, FK$5:FK$62)+COUNTIF(FK$5:FK24,FK24)-1, ""), "")</f>
        <v/>
      </c>
      <c r="FM24" s="135">
        <f t="shared" si="102"/>
        <v>0</v>
      </c>
      <c r="FN24" s="123">
        <v>138</v>
      </c>
      <c r="FO24" s="123"/>
      <c r="FP24" s="124">
        <f t="shared" si="103"/>
        <v>2.9888891295401874E-3</v>
      </c>
      <c r="FQ24" s="125">
        <f t="shared" si="104"/>
        <v>0</v>
      </c>
      <c r="FR24" s="125">
        <f t="shared" si="105"/>
        <v>138</v>
      </c>
      <c r="FS24" s="125" t="str">
        <f>IF(FN24&lt;&gt;"", IF(RANK(FR24, FR$5:FR$62)+COUNTIF(FR$5:FR24,FR24)-1&lt;=(FS$65-FQ$63), RANK(FR24, FR$5:FR$62)+COUNTIF(FR$5:FR24,FR24)-1, ""), "")</f>
        <v/>
      </c>
      <c r="FT24" s="135">
        <f t="shared" si="106"/>
        <v>0</v>
      </c>
      <c r="FU24" s="123">
        <v>613</v>
      </c>
      <c r="FV24" s="123"/>
      <c r="FW24" s="124">
        <f t="shared" si="107"/>
        <v>1.3141534107962097E-2</v>
      </c>
      <c r="FX24" s="125">
        <f t="shared" si="108"/>
        <v>0</v>
      </c>
      <c r="FY24" s="125">
        <f t="shared" si="109"/>
        <v>613</v>
      </c>
      <c r="FZ24" s="125" t="str">
        <f>IF(FU24&lt;&gt;"", IF(RANK(FY24, FY$5:FY$62)+COUNTIF(FY$5:FY24,FY24)-1&lt;=(FZ$65-FX$63), RANK(FY24, FY$5:FY$62)+COUNTIF(FY$5:FY24,FY24)-1, ""), "")</f>
        <v/>
      </c>
      <c r="GA24" s="135">
        <f t="shared" si="110"/>
        <v>0</v>
      </c>
      <c r="GB24" s="123">
        <v>200</v>
      </c>
      <c r="GC24" s="123"/>
      <c r="GD24" s="124">
        <f t="shared" si="111"/>
        <v>4.6525693814409011E-3</v>
      </c>
      <c r="GE24" s="125">
        <f t="shared" si="112"/>
        <v>0</v>
      </c>
      <c r="GF24" s="125">
        <f t="shared" si="113"/>
        <v>200</v>
      </c>
      <c r="GG24" s="125" t="str">
        <f>IF(GB24&lt;&gt;"", IF(RANK(GF24, GF$5:GF$62)+COUNTIF(GF$5:GF24,GF24)-1&lt;=(GG$65-GE$63), RANK(GF24, GF$5:GF$62)+COUNTIF(GF$5:GF24,GF24)-1, ""), "")</f>
        <v/>
      </c>
      <c r="GH24" s="135">
        <f t="shared" si="114"/>
        <v>0</v>
      </c>
      <c r="GI24" s="123">
        <v>186</v>
      </c>
      <c r="GJ24" s="123"/>
      <c r="GK24" s="124">
        <f t="shared" si="115"/>
        <v>3.9668998464425865E-3</v>
      </c>
      <c r="GL24" s="125">
        <f t="shared" si="116"/>
        <v>0</v>
      </c>
      <c r="GM24" s="125">
        <f t="shared" si="117"/>
        <v>186</v>
      </c>
      <c r="GN24" s="125" t="str">
        <f>IF(GI24&lt;&gt;"", IF(RANK(GM24, GM$5:GM$62)+COUNTIF(GM$5:GM24,GM24)-1&lt;=(GN$65-GL$63), RANK(GM24, GM$5:GM$62)+COUNTIF(GM$5:GM24,GM24)-1, ""), "")</f>
        <v/>
      </c>
      <c r="GO24" s="135">
        <f t="shared" si="118"/>
        <v>0</v>
      </c>
      <c r="GP24" s="123">
        <v>222</v>
      </c>
      <c r="GQ24" s="123"/>
      <c r="GR24" s="124">
        <f t="shared" si="119"/>
        <v>4.4930176077717064E-3</v>
      </c>
      <c r="GS24" s="125">
        <f t="shared" si="120"/>
        <v>0</v>
      </c>
      <c r="GT24" s="125">
        <f t="shared" si="121"/>
        <v>222</v>
      </c>
      <c r="GU24" s="125" t="str">
        <f>IF(GP24&lt;&gt;"", IF(RANK(GT24, GT$5:GT$62)+COUNTIF(GT$5:GT24,GT24)-1&lt;=(GU$65-GS$63), RANK(GT24, GT$5:GT$62)+COUNTIF(GT$5:GT24,GT24)-1, ""), "")</f>
        <v/>
      </c>
      <c r="GV24" s="135">
        <f t="shared" si="122"/>
        <v>0</v>
      </c>
      <c r="GW24" s="123">
        <v>337</v>
      </c>
      <c r="GX24" s="123"/>
      <c r="GY24" s="124">
        <f t="shared" si="123"/>
        <v>7.8756718859546628E-3</v>
      </c>
      <c r="GZ24" s="125">
        <f t="shared" si="124"/>
        <v>0</v>
      </c>
      <c r="HA24" s="125">
        <f t="shared" si="125"/>
        <v>337</v>
      </c>
      <c r="HB24" s="125" t="str">
        <f>IF(GW24&lt;&gt;"", IF(RANK(HA24, HA$5:HA$62)+COUNTIF(HA$5:HA24,HA24)-1&lt;=(HB$65-GZ$63), RANK(HA24, HA$5:HA$62)+COUNTIF(HA$5:HA24,HA24)-1, ""), "")</f>
        <v/>
      </c>
      <c r="HC24" s="135">
        <f t="shared" si="126"/>
        <v>0</v>
      </c>
      <c r="HD24" s="123">
        <v>218</v>
      </c>
      <c r="HE24" s="123"/>
      <c r="HF24" s="124">
        <f t="shared" si="127"/>
        <v>5.0748422841446093E-3</v>
      </c>
      <c r="HG24" s="125">
        <f t="shared" si="128"/>
        <v>0</v>
      </c>
      <c r="HH24" s="125">
        <f t="shared" si="129"/>
        <v>218</v>
      </c>
      <c r="HI24" s="125" t="str">
        <f>IF(HD24&lt;&gt;"", IF(RANK(HH24, HH$5:HH$62)+COUNTIF(HH$5:HH24,HH24)-1&lt;=(HI$65-HG$63), RANK(HH24, HH$5:HH$62)+COUNTIF(HH$5:HH24,HH24)-1, ""), "")</f>
        <v/>
      </c>
      <c r="HJ24" s="135">
        <f t="shared" si="130"/>
        <v>0</v>
      </c>
      <c r="HK24" s="123">
        <v>168</v>
      </c>
      <c r="HL24" s="123"/>
      <c r="HM24" s="124">
        <f t="shared" si="131"/>
        <v>4.1116005873715125E-3</v>
      </c>
      <c r="HN24" s="125">
        <f t="shared" si="132"/>
        <v>0</v>
      </c>
      <c r="HO24" s="125">
        <f t="shared" si="133"/>
        <v>168</v>
      </c>
      <c r="HP24" s="125" t="str">
        <f>IF(HK24&lt;&gt;"", IF(RANK(HO24, HO$5:HO$62)+COUNTIF(HO$5:HO24,HO24)-1&lt;=(HP$65-HN$63), RANK(HO24, HO$5:HO$62)+COUNTIF(HO$5:HO24,HO24)-1, ""), "")</f>
        <v/>
      </c>
      <c r="HQ24" s="135">
        <f t="shared" si="134"/>
        <v>0</v>
      </c>
      <c r="HR24" s="123">
        <v>196</v>
      </c>
      <c r="HS24" s="123"/>
      <c r="HT24" s="124">
        <f t="shared" si="135"/>
        <v>4.8807211514517654E-3</v>
      </c>
      <c r="HU24" s="125">
        <f t="shared" si="136"/>
        <v>0</v>
      </c>
      <c r="HV24" s="125">
        <f t="shared" si="137"/>
        <v>196</v>
      </c>
      <c r="HW24" s="125" t="str">
        <f>IF(HR24&lt;&gt;"", IF(RANK(HV24, HV$5:HV$62)+COUNTIF(HV$5:HV24,HV24)-1&lt;=(HW$65-HU$63), RANK(HV24, HV$5:HV$62)+COUNTIF(HV$5:HV24,HV24)-1, ""), "")</f>
        <v/>
      </c>
      <c r="HX24" s="135">
        <f t="shared" si="138"/>
        <v>0</v>
      </c>
      <c r="HY24" s="123">
        <v>201</v>
      </c>
      <c r="HZ24" s="123"/>
      <c r="IA24" s="124">
        <f t="shared" si="139"/>
        <v>5.2981179819705836E-3</v>
      </c>
      <c r="IB24" s="125">
        <f t="shared" si="140"/>
        <v>0</v>
      </c>
      <c r="IC24" s="125">
        <f t="shared" si="141"/>
        <v>201</v>
      </c>
      <c r="ID24" s="125" t="str">
        <f>IF(HY24&lt;&gt;"", IF(RANK(IC24, IC$5:IC$62)+COUNTIF(IC$5:IC24,IC24)-1&lt;=(ID$65-IB$63), RANK(IC24, IC$5:IC$62)+COUNTIF(IC$5:IC24,IC24)-1, ""), "")</f>
        <v/>
      </c>
      <c r="IE24" s="135">
        <f t="shared" si="142"/>
        <v>0</v>
      </c>
      <c r="IF24" s="123">
        <v>230</v>
      </c>
      <c r="IG24" s="123"/>
      <c r="IH24" s="124">
        <f t="shared" si="143"/>
        <v>5.558375021145992E-3</v>
      </c>
      <c r="II24" s="125">
        <f t="shared" si="144"/>
        <v>0</v>
      </c>
      <c r="IJ24" s="125">
        <f t="shared" si="145"/>
        <v>230</v>
      </c>
      <c r="IK24" s="125" t="str">
        <f>IF(IF24&lt;&gt;"", IF(RANK(IJ24, IJ$5:IJ$62)+COUNTIF(IJ$5:IJ24,IJ24)-1&lt;=(IK$65-II$63), RANK(IJ24, IJ$5:IJ$62)+COUNTIF(IJ$5:IJ24,IJ24)-1, ""), "")</f>
        <v/>
      </c>
      <c r="IL24" s="135">
        <f t="shared" si="146"/>
        <v>0</v>
      </c>
      <c r="IM24" s="123">
        <v>221</v>
      </c>
      <c r="IN24" s="123"/>
      <c r="IO24" s="124">
        <f t="shared" si="147"/>
        <v>5.2824055262088582E-3</v>
      </c>
      <c r="IP24" s="125">
        <f t="shared" si="148"/>
        <v>0</v>
      </c>
      <c r="IQ24" s="125">
        <f t="shared" si="149"/>
        <v>221</v>
      </c>
      <c r="IR24" s="125" t="str">
        <f>IF(IM24&lt;&gt;"", IF(RANK(IQ24, IQ$5:IQ$62)+COUNTIF(IQ$5:IQ24,IQ24)-1&lt;=(IR$65-IP$63), RANK(IQ24, IQ$5:IQ$62)+COUNTIF(IQ$5:IQ24,IQ24)-1, ""), "")</f>
        <v/>
      </c>
      <c r="IS24" s="135">
        <f t="shared" si="150"/>
        <v>0</v>
      </c>
      <c r="IT24" s="123">
        <v>490</v>
      </c>
      <c r="IU24" s="123"/>
      <c r="IV24" s="124">
        <f t="shared" si="151"/>
        <v>1.0079400995597976E-2</v>
      </c>
      <c r="IW24" s="125">
        <f t="shared" si="152"/>
        <v>0</v>
      </c>
      <c r="IX24" s="125">
        <f t="shared" si="153"/>
        <v>490</v>
      </c>
      <c r="IY24" s="125" t="str">
        <f>IF(IT24&lt;&gt;"", IF(RANK(IX24, IX$5:IX$62)+COUNTIF(IX$5:IX24,IX24)-1&lt;=(IY$65-IW$63), RANK(IX24, IX$5:IX$62)+COUNTIF(IX$5:IX24,IX24)-1, ""), "")</f>
        <v/>
      </c>
      <c r="IZ24" s="135">
        <f t="shared" si="154"/>
        <v>0</v>
      </c>
      <c r="JA24" s="123">
        <v>474</v>
      </c>
      <c r="JB24" s="123"/>
      <c r="JC24" s="124">
        <f t="shared" si="155"/>
        <v>9.6419853539462981E-3</v>
      </c>
      <c r="JD24" s="125">
        <f t="shared" si="156"/>
        <v>0</v>
      </c>
      <c r="JE24" s="125">
        <f t="shared" si="157"/>
        <v>474</v>
      </c>
      <c r="JF24" s="125" t="str">
        <f>IF(JA24&lt;&gt;"", IF(RANK(JE24, JE$5:JE$62)+COUNTIF(JE$5:JE24,JE24)-1&lt;=(JF$65-JD$63), RANK(JE24, JE$5:JE$62)+COUNTIF(JE$5:JE24,JE24)-1, ""), "")</f>
        <v/>
      </c>
      <c r="JG24" s="135">
        <f t="shared" si="158"/>
        <v>0</v>
      </c>
      <c r="JH24" s="123">
        <v>503</v>
      </c>
      <c r="JI24" s="123"/>
      <c r="JJ24" s="124">
        <f t="shared" si="159"/>
        <v>1.0482879353104225E-2</v>
      </c>
      <c r="JK24" s="125">
        <f t="shared" si="160"/>
        <v>0</v>
      </c>
      <c r="JL24" s="125">
        <f t="shared" si="161"/>
        <v>503</v>
      </c>
      <c r="JM24" s="125" t="str">
        <f>IF(JH24&lt;&gt;"", IF(RANK(JL24, JL$5:JL$62)+COUNTIF(JL$5:JL24,JL24)-1&lt;=(JM$65-JK$63), RANK(JL24, JL$5:JL$62)+COUNTIF(JL$5:JL24,JL24)-1, ""), "")</f>
        <v/>
      </c>
      <c r="JN24" s="135">
        <f t="shared" si="162"/>
        <v>0</v>
      </c>
      <c r="JO24" s="123">
        <v>626</v>
      </c>
      <c r="JP24" s="123"/>
      <c r="JQ24" s="124">
        <f t="shared" si="163"/>
        <v>1.3802835534584262E-2</v>
      </c>
      <c r="JR24" s="125">
        <f t="shared" si="164"/>
        <v>0</v>
      </c>
      <c r="JS24" s="125">
        <f t="shared" si="165"/>
        <v>626</v>
      </c>
      <c r="JT24" s="125" t="str">
        <f>IF(JO24&lt;&gt;"", IF(RANK(JS24, JS$5:JS$62)+COUNTIF(JS$5:JS24,JS24)-1&lt;=(JT$65-JR$63), RANK(JS24, JS$5:JS$62)+COUNTIF(JS$5:JS24,JS24)-1, ""), "")</f>
        <v/>
      </c>
      <c r="JU24" s="135">
        <f t="shared" si="166"/>
        <v>0</v>
      </c>
      <c r="JV24" s="123">
        <v>142</v>
      </c>
      <c r="JW24" s="123"/>
      <c r="JX24" s="124">
        <f t="shared" si="167"/>
        <v>2.9283180730842202E-3</v>
      </c>
      <c r="JY24" s="125">
        <f t="shared" si="168"/>
        <v>0</v>
      </c>
      <c r="JZ24" s="125">
        <f t="shared" si="169"/>
        <v>142</v>
      </c>
      <c r="KA24" s="125" t="str">
        <f>IF(JV24&lt;&gt;"", IF(RANK(JZ24, JZ$5:JZ$62)+COUNTIF(JZ$5:JZ24,JZ24)-1&lt;=(KA$65-JY$63), RANK(JZ24, JZ$5:JZ$62)+COUNTIF(JZ$5:JZ24,JZ24)-1, ""), "")</f>
        <v/>
      </c>
      <c r="KB24" s="135">
        <f t="shared" si="170"/>
        <v>0</v>
      </c>
      <c r="KC24" s="132" t="str">
        <f t="shared" si="171"/>
        <v/>
      </c>
      <c r="KD24" s="36">
        <f t="shared" si="172"/>
        <v>11236</v>
      </c>
      <c r="KE24" s="36">
        <v>9333</v>
      </c>
      <c r="KF24" s="36">
        <f t="shared" si="173"/>
        <v>20569</v>
      </c>
      <c r="KG24" s="37"/>
      <c r="KH24" s="67" t="str">
        <f t="shared" si="2"/>
        <v/>
      </c>
      <c r="KI24" s="69" t="str">
        <f t="shared" si="3"/>
        <v/>
      </c>
      <c r="KJ24" s="69" t="str">
        <f t="shared" si="174"/>
        <v/>
      </c>
      <c r="KK24" s="69"/>
      <c r="KL24" s="66" t="str">
        <f t="shared" si="175"/>
        <v/>
      </c>
      <c r="KM24" s="69" t="str">
        <f t="shared" si="176"/>
        <v/>
      </c>
      <c r="KN24" s="67" t="str">
        <f t="shared" si="177"/>
        <v/>
      </c>
      <c r="KO24" s="67" t="str">
        <f>IF(KN24&lt;&gt;"", IF(RANK(KN24, $KN$5:$KN$62)+COUNTIF(KN$5:KN24,KN24)-1&lt;=(400-$KJ$63-$KM$63), RANK(KN24, $KN$5:$KN$62)+COUNTIF(KN$5:KN24,KN24)-1, ""), "")</f>
        <v/>
      </c>
      <c r="KP24" s="76" t="str">
        <f t="shared" si="178"/>
        <v/>
      </c>
      <c r="KQ24" s="86" t="str">
        <f t="shared" si="4"/>
        <v/>
      </c>
      <c r="KS24" s="126">
        <f t="shared" si="5"/>
        <v>6.4440280911879635E-4</v>
      </c>
      <c r="KT24" s="45">
        <f t="shared" si="6"/>
        <v>0</v>
      </c>
      <c r="KU24" s="53">
        <f t="shared" si="179"/>
        <v>-6.4440280911879635E-4</v>
      </c>
      <c r="KW24" s="80" t="str">
        <f t="shared" si="7"/>
        <v/>
      </c>
      <c r="KX24" s="45" t="str">
        <f t="shared" si="180"/>
        <v/>
      </c>
      <c r="KY24" s="45" t="str">
        <f t="shared" si="8"/>
        <v/>
      </c>
      <c r="KZ24" s="127" t="str">
        <f t="shared" si="181"/>
        <v/>
      </c>
    </row>
    <row r="25" spans="1:312" ht="15" customHeight="1" x14ac:dyDescent="0.2">
      <c r="A25" s="128" t="s">
        <v>191</v>
      </c>
      <c r="B25" s="123"/>
      <c r="C25" s="123"/>
      <c r="D25" s="124" t="str">
        <f t="shared" si="0"/>
        <v/>
      </c>
      <c r="E25" s="125" t="str">
        <f t="shared" si="9"/>
        <v/>
      </c>
      <c r="F25" s="125" t="str">
        <f t="shared" si="1"/>
        <v/>
      </c>
      <c r="G25" s="125" t="str">
        <f>IF(B25&lt;&gt;"", IF(RANK(F25, F$5:F$62)+COUNTIF(F$5:F25,F25)-1&lt;=(G$65-E$63), RANK(F25, F$5:F$62)+COUNTIF(F$5:F25,F25)-1, ""), "")</f>
        <v/>
      </c>
      <c r="H25" s="135" t="str">
        <f t="shared" si="10"/>
        <v/>
      </c>
      <c r="I25" s="123"/>
      <c r="J25" s="123"/>
      <c r="K25" s="124" t="str">
        <f t="shared" si="11"/>
        <v/>
      </c>
      <c r="L25" s="125" t="str">
        <f t="shared" si="12"/>
        <v/>
      </c>
      <c r="M25" s="125" t="str">
        <f t="shared" si="13"/>
        <v/>
      </c>
      <c r="N25" s="125" t="str">
        <f>IF(I25&lt;&gt;"", IF(RANK(M25, M$5:M$62)+COUNTIF(M$5:M25,M25)-1&lt;=(N$65-L$63), RANK(M25, M$5:M$62)+COUNTIF(M$5:M25,M25)-1, ""), "")</f>
        <v/>
      </c>
      <c r="O25" s="135" t="str">
        <f t="shared" si="14"/>
        <v/>
      </c>
      <c r="P25" s="123"/>
      <c r="Q25" s="123"/>
      <c r="R25" s="124" t="str">
        <f t="shared" si="15"/>
        <v/>
      </c>
      <c r="S25" s="125" t="str">
        <f t="shared" si="16"/>
        <v/>
      </c>
      <c r="T25" s="125" t="str">
        <f t="shared" si="17"/>
        <v/>
      </c>
      <c r="U25" s="125" t="str">
        <f>IF(P25&lt;&gt;"", IF(RANK(T25, T$5:T$62)+COUNTIF(T$5:T25,T25)-1&lt;=(U$65-S$63), RANK(T25, T$5:T$62)+COUNTIF(T$5:T25,T25)-1, ""), "")</f>
        <v/>
      </c>
      <c r="V25" s="135" t="str">
        <f t="shared" si="18"/>
        <v/>
      </c>
      <c r="W25" s="123"/>
      <c r="X25" s="123"/>
      <c r="Y25" s="124" t="str">
        <f t="shared" si="19"/>
        <v/>
      </c>
      <c r="Z25" s="125" t="str">
        <f t="shared" si="20"/>
        <v/>
      </c>
      <c r="AA25" s="125" t="str">
        <f t="shared" si="21"/>
        <v/>
      </c>
      <c r="AB25" s="125" t="str">
        <f>IF(W25&lt;&gt;"", IF(RANK(AA25, AA$5:AA$62)+COUNTIF(AA$5:AA25,AA25)-1&lt;=(AB$65-Z$63), RANK(AA25, AA$5:AA$62)+COUNTIF(AA$5:AA25,AA25)-1, ""), "")</f>
        <v/>
      </c>
      <c r="AC25" s="135" t="str">
        <f t="shared" si="22"/>
        <v/>
      </c>
      <c r="AD25" s="123"/>
      <c r="AE25" s="123"/>
      <c r="AF25" s="124" t="str">
        <f t="shared" si="23"/>
        <v/>
      </c>
      <c r="AG25" s="125" t="str">
        <f t="shared" si="24"/>
        <v/>
      </c>
      <c r="AH25" s="125" t="str">
        <f t="shared" si="25"/>
        <v/>
      </c>
      <c r="AI25" s="125" t="str">
        <f>IF(AD25&lt;&gt;"", IF(RANK(AH25, AH$5:AH$62)+COUNTIF(AH$5:AH25,AH25)-1&lt;=(AI$65-AG$63), RANK(AH25, AH$5:AH$62)+COUNTIF(AH$5:AH25,AH25)-1, ""), "")</f>
        <v/>
      </c>
      <c r="AJ25" s="135" t="str">
        <f t="shared" si="26"/>
        <v/>
      </c>
      <c r="AK25" s="123"/>
      <c r="AL25" s="123"/>
      <c r="AM25" s="124" t="str">
        <f t="shared" si="27"/>
        <v/>
      </c>
      <c r="AN25" s="125" t="str">
        <f t="shared" si="28"/>
        <v/>
      </c>
      <c r="AO25" s="125" t="str">
        <f t="shared" si="29"/>
        <v/>
      </c>
      <c r="AP25" s="125" t="str">
        <f>IF(AK25&lt;&gt;"", IF(RANK(AO25, AO$5:AO$62)+COUNTIF(AO$5:AO25,AO25)-1&lt;=(AP$65-AN$63), RANK(AO25, AO$5:AO$62)+COUNTIF(AO$5:AO25,AO25)-1, ""), "")</f>
        <v/>
      </c>
      <c r="AQ25" s="135" t="str">
        <f t="shared" si="30"/>
        <v/>
      </c>
      <c r="AR25" s="123"/>
      <c r="AS25" s="123"/>
      <c r="AT25" s="124" t="str">
        <f t="shared" si="31"/>
        <v/>
      </c>
      <c r="AU25" s="125" t="str">
        <f t="shared" si="32"/>
        <v/>
      </c>
      <c r="AV25" s="125" t="str">
        <f t="shared" si="33"/>
        <v/>
      </c>
      <c r="AW25" s="125" t="str">
        <f>IF(AR25&lt;&gt;"", IF(RANK(AV25, AV$5:AV$62)+COUNTIF(AV$5:AV25,AV25)-1&lt;=(AW$65-AU$63), RANK(AV25, AV$5:AV$62)+COUNTIF(AV$5:AV25,AV25)-1, ""), "")</f>
        <v/>
      </c>
      <c r="AX25" s="135" t="str">
        <f t="shared" si="34"/>
        <v/>
      </c>
      <c r="AY25" s="123">
        <v>380</v>
      </c>
      <c r="AZ25" s="123"/>
      <c r="BA25" s="124">
        <f t="shared" si="35"/>
        <v>7.6930863447717381E-3</v>
      </c>
      <c r="BB25" s="125">
        <f t="shared" si="36"/>
        <v>0</v>
      </c>
      <c r="BC25" s="125">
        <f t="shared" si="37"/>
        <v>380</v>
      </c>
      <c r="BD25" s="125" t="str">
        <f>IF(AY25&lt;&gt;"", IF(RANK(BC25, BC$5:BC$62)+COUNTIF(BC$5:BC25,BC25)-1&lt;=(BD$65-BB$63), RANK(BC25, BC$5:BC$62)+COUNTIF(BC$5:BC25,BC25)-1, ""), "")</f>
        <v/>
      </c>
      <c r="BE25" s="135">
        <f t="shared" si="38"/>
        <v>0</v>
      </c>
      <c r="BF25" s="123">
        <v>316</v>
      </c>
      <c r="BG25" s="123"/>
      <c r="BH25" s="124">
        <f t="shared" si="39"/>
        <v>6.2015503875968991E-3</v>
      </c>
      <c r="BI25" s="125">
        <f t="shared" si="40"/>
        <v>0</v>
      </c>
      <c r="BJ25" s="125">
        <f t="shared" si="41"/>
        <v>316</v>
      </c>
      <c r="BK25" s="125" t="str">
        <f>IF(BF25&lt;&gt;"", IF(RANK(BJ25, BJ$5:BJ$62)+COUNTIF(BJ$5:BJ25,BJ25)-1&lt;=(BK$65-BI$63), RANK(BJ25, BJ$5:BJ$62)+COUNTIF(BJ$5:BJ25,BJ25)-1, ""), "")</f>
        <v/>
      </c>
      <c r="BL25" s="135">
        <f t="shared" si="42"/>
        <v>0</v>
      </c>
      <c r="BM25" s="123">
        <v>1042</v>
      </c>
      <c r="BN25" s="123"/>
      <c r="BO25" s="124">
        <f t="shared" si="43"/>
        <v>2.1156071711367835E-2</v>
      </c>
      <c r="BP25" s="125">
        <f t="shared" si="44"/>
        <v>0</v>
      </c>
      <c r="BQ25" s="125">
        <f t="shared" si="45"/>
        <v>1042</v>
      </c>
      <c r="BR25" s="125" t="str">
        <f>IF(BM25&lt;&gt;"", IF(RANK(BQ25, BQ$5:BQ$62)+COUNTIF(BQ$5:BQ25,BQ25)-1&lt;=(BR$65-BP$63), RANK(BQ25, BQ$5:BQ$62)+COUNTIF(BQ$5:BQ25,BQ25)-1, ""), "")</f>
        <v/>
      </c>
      <c r="BS25" s="135">
        <f t="shared" si="46"/>
        <v>0</v>
      </c>
      <c r="BT25" s="123">
        <v>818</v>
      </c>
      <c r="BU25" s="123"/>
      <c r="BV25" s="124">
        <f t="shared" si="47"/>
        <v>1.6384905055684639E-2</v>
      </c>
      <c r="BW25" s="125">
        <f t="shared" si="48"/>
        <v>0</v>
      </c>
      <c r="BX25" s="125">
        <f t="shared" si="49"/>
        <v>818</v>
      </c>
      <c r="BY25" s="125" t="str">
        <f>IF(BT25&lt;&gt;"", IF(RANK(BX25, BX$5:BX$62)+COUNTIF(BX$5:BX25,BX25)-1&lt;=(BY$65-BW$63), RANK(BX25, BX$5:BX$62)+COUNTIF(BX$5:BX25,BX25)-1, ""), "")</f>
        <v/>
      </c>
      <c r="BZ25" s="135">
        <f t="shared" si="50"/>
        <v>0</v>
      </c>
      <c r="CA25" s="123">
        <v>964</v>
      </c>
      <c r="CB25" s="123"/>
      <c r="CC25" s="124">
        <f t="shared" si="51"/>
        <v>1.9182552632626259E-2</v>
      </c>
      <c r="CD25" s="125">
        <f t="shared" si="52"/>
        <v>0</v>
      </c>
      <c r="CE25" s="125">
        <f t="shared" si="53"/>
        <v>964</v>
      </c>
      <c r="CF25" s="125" t="str">
        <f>IF(CA25&lt;&gt;"", IF(RANK(CE25, CE$5:CE$62)+COUNTIF(CE$5:CE25,CE25)-1&lt;=(CF$65-CD$63), RANK(CE25, CE$5:CE$62)+COUNTIF(CE$5:CE25,CE25)-1, ""), "")</f>
        <v/>
      </c>
      <c r="CG25" s="135">
        <f t="shared" si="54"/>
        <v>0</v>
      </c>
      <c r="CH25" s="123">
        <v>377</v>
      </c>
      <c r="CI25" s="123"/>
      <c r="CJ25" s="124">
        <f t="shared" si="55"/>
        <v>7.2760257845369981E-3</v>
      </c>
      <c r="CK25" s="125">
        <f t="shared" si="56"/>
        <v>0</v>
      </c>
      <c r="CL25" s="125">
        <f t="shared" si="57"/>
        <v>377</v>
      </c>
      <c r="CM25" s="125" t="str">
        <f>IF(CH25&lt;&gt;"", IF(RANK(CL25, CL$5:CL$62)+COUNTIF(CL$5:CL25,CL25)-1&lt;=(CM$65-CK$63), RANK(CL25, CL$5:CL$62)+COUNTIF(CL$5:CL25,CL25)-1, ""), "")</f>
        <v/>
      </c>
      <c r="CN25" s="135">
        <f t="shared" si="58"/>
        <v>0</v>
      </c>
      <c r="CO25" s="123">
        <v>272</v>
      </c>
      <c r="CP25" s="123"/>
      <c r="CQ25" s="124">
        <f t="shared" si="59"/>
        <v>5.3680678902703772E-3</v>
      </c>
      <c r="CR25" s="125">
        <f t="shared" si="60"/>
        <v>0</v>
      </c>
      <c r="CS25" s="125">
        <f t="shared" si="61"/>
        <v>272</v>
      </c>
      <c r="CT25" s="125" t="str">
        <f>IF(CO25&lt;&gt;"", IF(RANK(CS25, CS$5:CS$62)+COUNTIF(CS$5:CS25,CS25)-1&lt;=(CT$65-CR$63), RANK(CS25, CS$5:CS$62)+COUNTIF(CS$5:CS25,CS25)-1, ""), "")</f>
        <v/>
      </c>
      <c r="CU25" s="135">
        <f t="shared" si="62"/>
        <v>0</v>
      </c>
      <c r="CV25" s="123">
        <v>358</v>
      </c>
      <c r="CW25" s="123"/>
      <c r="CX25" s="124">
        <f t="shared" si="63"/>
        <v>7.656116338751069E-3</v>
      </c>
      <c r="CY25" s="125">
        <f t="shared" si="64"/>
        <v>0</v>
      </c>
      <c r="CZ25" s="125">
        <f t="shared" si="65"/>
        <v>358</v>
      </c>
      <c r="DA25" s="125" t="str">
        <f>IF(CV25&lt;&gt;"", IF(RANK(CZ25, CZ$5:CZ$62)+COUNTIF(CZ$5:CZ25,CZ25)-1&lt;=(DA$65-CY$63), RANK(CZ25, CZ$5:CZ$62)+COUNTIF(CZ$5:CZ25,CZ25)-1, ""), "")</f>
        <v/>
      </c>
      <c r="DB25" s="135">
        <f t="shared" si="66"/>
        <v>0</v>
      </c>
      <c r="DC25" s="123">
        <v>608</v>
      </c>
      <c r="DD25" s="123"/>
      <c r="DE25" s="124">
        <f t="shared" si="67"/>
        <v>1.1784316005737101E-2</v>
      </c>
      <c r="DF25" s="125">
        <f t="shared" si="68"/>
        <v>0</v>
      </c>
      <c r="DG25" s="125">
        <f t="shared" si="69"/>
        <v>608</v>
      </c>
      <c r="DH25" s="125" t="str">
        <f>IF(DC25&lt;&gt;"", IF(RANK(DG25, DG$5:DG$62)+COUNTIF(DG$5:DG25,DG25)-1&lt;=(DH$65-DF$63), RANK(DG25, DG$5:DG$62)+COUNTIF(DG$5:DG25,DG25)-1, ""), "")</f>
        <v/>
      </c>
      <c r="DI25" s="135">
        <f t="shared" si="70"/>
        <v>0</v>
      </c>
      <c r="DJ25" s="123">
        <v>1773</v>
      </c>
      <c r="DK25" s="123"/>
      <c r="DL25" s="124">
        <f t="shared" si="71"/>
        <v>3.6716436455507463E-2</v>
      </c>
      <c r="DM25" s="125">
        <f t="shared" si="72"/>
        <v>0</v>
      </c>
      <c r="DN25" s="125">
        <f t="shared" si="73"/>
        <v>1773</v>
      </c>
      <c r="DO25" s="125" t="str">
        <f>IF(DJ25&lt;&gt;"", IF(RANK(DN25, DN$5:DN$62)+COUNTIF(DN$5:DN25,DN25)-1&lt;=(DO$65-DM$63), RANK(DN25, DN$5:DN$62)+COUNTIF(DN$5:DN25,DN25)-1, ""), "")</f>
        <v/>
      </c>
      <c r="DP25" s="135">
        <f t="shared" si="74"/>
        <v>0</v>
      </c>
      <c r="DQ25" s="123">
        <v>2839</v>
      </c>
      <c r="DR25" s="123"/>
      <c r="DS25" s="124">
        <f t="shared" si="75"/>
        <v>5.8177421668476816E-2</v>
      </c>
      <c r="DT25" s="125">
        <f t="shared" si="76"/>
        <v>0</v>
      </c>
      <c r="DU25" s="125">
        <f t="shared" si="77"/>
        <v>2839</v>
      </c>
      <c r="DV25" s="125" t="str">
        <f>IF(DQ25&lt;&gt;"", IF(RANK(DU25, DU$5:DU$62)+COUNTIF(DU$5:DU25,DU25)-1&lt;=(DV$65-DT$63), RANK(DU25, DU$5:DU$62)+COUNTIF(DU$5:DU25,DU25)-1, ""), "")</f>
        <v/>
      </c>
      <c r="DW25" s="135">
        <f t="shared" si="78"/>
        <v>0</v>
      </c>
      <c r="DX25" s="123">
        <v>635</v>
      </c>
      <c r="DY25" s="123"/>
      <c r="DZ25" s="124">
        <f t="shared" si="79"/>
        <v>1.3874019532871594E-2</v>
      </c>
      <c r="EA25" s="125">
        <f t="shared" si="80"/>
        <v>0</v>
      </c>
      <c r="EB25" s="125">
        <f t="shared" si="81"/>
        <v>635</v>
      </c>
      <c r="EC25" s="125" t="str">
        <f>IF(DX25&lt;&gt;"", IF(RANK(EB25, EB$5:EB$62)+COUNTIF(EB$5:EB25,EB25)-1&lt;=(EC$65-EA$63), RANK(EB25, EB$5:EB$62)+COUNTIF(EB$5:EB25,EB25)-1, ""), "")</f>
        <v/>
      </c>
      <c r="ED25" s="135">
        <f t="shared" si="82"/>
        <v>0</v>
      </c>
      <c r="EE25" s="123">
        <v>695</v>
      </c>
      <c r="EF25" s="123"/>
      <c r="EG25" s="124">
        <f t="shared" si="83"/>
        <v>1.3322087829937318E-2</v>
      </c>
      <c r="EH25" s="125">
        <f t="shared" si="84"/>
        <v>0</v>
      </c>
      <c r="EI25" s="125">
        <f t="shared" si="85"/>
        <v>695</v>
      </c>
      <c r="EJ25" s="125" t="str">
        <f>IF(EE25&lt;&gt;"", IF(RANK(EI25, EI$5:EI$62)+COUNTIF(EI$5:EI25,EI25)-1&lt;=(EJ$65-EH$63), RANK(EI25, EI$5:EI$62)+COUNTIF(EI$5:EI25,EI25)-1, ""), "")</f>
        <v/>
      </c>
      <c r="EK25" s="135">
        <f t="shared" si="86"/>
        <v>0</v>
      </c>
      <c r="EL25" s="123">
        <v>600</v>
      </c>
      <c r="EM25" s="123"/>
      <c r="EN25" s="124">
        <f t="shared" si="87"/>
        <v>1.2810658467845248E-2</v>
      </c>
      <c r="EO25" s="125">
        <f t="shared" si="88"/>
        <v>0</v>
      </c>
      <c r="EP25" s="125">
        <f t="shared" si="89"/>
        <v>600</v>
      </c>
      <c r="EQ25" s="125" t="str">
        <f>IF(EL25&lt;&gt;"", IF(RANK(EP25, EP$5:EP$62)+COUNTIF(EP$5:EP25,EP25)-1&lt;=(EQ$65-EO$63), RANK(EP25, EP$5:EP$62)+COUNTIF(EP$5:EP25,EP25)-1, ""), "")</f>
        <v/>
      </c>
      <c r="ER25" s="135">
        <f t="shared" si="90"/>
        <v>0</v>
      </c>
      <c r="ES25" s="123">
        <v>518</v>
      </c>
      <c r="ET25" s="123"/>
      <c r="EU25" s="124">
        <f t="shared" si="91"/>
        <v>1.0296163784535878E-2</v>
      </c>
      <c r="EV25" s="125">
        <f t="shared" si="92"/>
        <v>0</v>
      </c>
      <c r="EW25" s="125">
        <f t="shared" si="93"/>
        <v>518</v>
      </c>
      <c r="EX25" s="125" t="str">
        <f>IF(ES25&lt;&gt;"", IF(RANK(EW25, EW$5:EW$62)+COUNTIF(EW$5:EW25,EW25)-1&lt;=(EX$65-EV$63), RANK(EW25, EW$5:EW$62)+COUNTIF(EW$5:EW25,EW25)-1, ""), "")</f>
        <v/>
      </c>
      <c r="EY25" s="135">
        <f t="shared" si="94"/>
        <v>0</v>
      </c>
      <c r="EZ25" s="123">
        <v>397</v>
      </c>
      <c r="FA25" s="123"/>
      <c r="FB25" s="124">
        <f t="shared" si="95"/>
        <v>7.9036432410909806E-3</v>
      </c>
      <c r="FC25" s="125">
        <f t="shared" si="96"/>
        <v>0</v>
      </c>
      <c r="FD25" s="125">
        <f t="shared" si="97"/>
        <v>397</v>
      </c>
      <c r="FE25" s="125" t="str">
        <f>IF(EZ25&lt;&gt;"", IF(RANK(FD25, FD$5:FD$62)+COUNTIF(FD$5:FD25,FD25)-1&lt;=(FE$65-FC$63), RANK(FD25, FD$5:FD$62)+COUNTIF(FD$5:FD25,FD25)-1, ""), "")</f>
        <v/>
      </c>
      <c r="FF25" s="135">
        <f t="shared" si="98"/>
        <v>0</v>
      </c>
      <c r="FG25" s="123">
        <v>351</v>
      </c>
      <c r="FH25" s="123"/>
      <c r="FI25" s="124">
        <f t="shared" si="99"/>
        <v>7.5317039675557368E-3</v>
      </c>
      <c r="FJ25" s="125">
        <f t="shared" si="100"/>
        <v>0</v>
      </c>
      <c r="FK25" s="125">
        <f t="shared" si="101"/>
        <v>351</v>
      </c>
      <c r="FL25" s="125" t="str">
        <f>IF(FG25&lt;&gt;"", IF(RANK(FK25, FK$5:FK$62)+COUNTIF(FK$5:FK25,FK25)-1&lt;=(FL$65-FJ$63), RANK(FK25, FK$5:FK$62)+COUNTIF(FK$5:FK25,FK25)-1, ""), "")</f>
        <v/>
      </c>
      <c r="FM25" s="135">
        <f t="shared" si="102"/>
        <v>0</v>
      </c>
      <c r="FN25" s="123">
        <v>260</v>
      </c>
      <c r="FO25" s="123"/>
      <c r="FP25" s="124">
        <f t="shared" si="103"/>
        <v>5.6312403889887588E-3</v>
      </c>
      <c r="FQ25" s="125">
        <f t="shared" si="104"/>
        <v>0</v>
      </c>
      <c r="FR25" s="125">
        <f t="shared" si="105"/>
        <v>260</v>
      </c>
      <c r="FS25" s="125" t="str">
        <f>IF(FN25&lt;&gt;"", IF(RANK(FR25, FR$5:FR$62)+COUNTIF(FR$5:FR25,FR25)-1&lt;=(FS$65-FQ$63), RANK(FR25, FR$5:FR$62)+COUNTIF(FR$5:FR25,FR25)-1, ""), "")</f>
        <v/>
      </c>
      <c r="FT25" s="135">
        <f t="shared" si="106"/>
        <v>0</v>
      </c>
      <c r="FU25" s="123"/>
      <c r="FV25" s="123"/>
      <c r="FW25" s="124" t="str">
        <f t="shared" si="107"/>
        <v/>
      </c>
      <c r="FX25" s="125" t="str">
        <f t="shared" si="108"/>
        <v/>
      </c>
      <c r="FY25" s="125" t="str">
        <f t="shared" si="109"/>
        <v/>
      </c>
      <c r="FZ25" s="125" t="str">
        <f>IF(FU25&lt;&gt;"", IF(RANK(FY25, FY$5:FY$62)+COUNTIF(FY$5:FY25,FY25)-1&lt;=(FZ$65-FX$63), RANK(FY25, FY$5:FY$62)+COUNTIF(FY$5:FY25,FY25)-1, ""), "")</f>
        <v/>
      </c>
      <c r="GA25" s="135" t="str">
        <f t="shared" si="110"/>
        <v/>
      </c>
      <c r="GB25" s="123"/>
      <c r="GC25" s="123"/>
      <c r="GD25" s="124" t="str">
        <f t="shared" si="111"/>
        <v/>
      </c>
      <c r="GE25" s="125" t="str">
        <f t="shared" si="112"/>
        <v/>
      </c>
      <c r="GF25" s="125" t="str">
        <f t="shared" si="113"/>
        <v/>
      </c>
      <c r="GG25" s="125" t="str">
        <f>IF(GB25&lt;&gt;"", IF(RANK(GF25, GF$5:GF$62)+COUNTIF(GF$5:GF25,GF25)-1&lt;=(GG$65-GE$63), RANK(GF25, GF$5:GF$62)+COUNTIF(GF$5:GF25,GF25)-1, ""), "")</f>
        <v/>
      </c>
      <c r="GH25" s="135" t="str">
        <f t="shared" si="114"/>
        <v/>
      </c>
      <c r="GI25" s="123"/>
      <c r="GJ25" s="123"/>
      <c r="GK25" s="124" t="str">
        <f t="shared" si="115"/>
        <v/>
      </c>
      <c r="GL25" s="125" t="str">
        <f t="shared" si="116"/>
        <v/>
      </c>
      <c r="GM25" s="125" t="str">
        <f t="shared" si="117"/>
        <v/>
      </c>
      <c r="GN25" s="125" t="str">
        <f>IF(GI25&lt;&gt;"", IF(RANK(GM25, GM$5:GM$62)+COUNTIF(GM$5:GM25,GM25)-1&lt;=(GN$65-GL$63), RANK(GM25, GM$5:GM$62)+COUNTIF(GM$5:GM25,GM25)-1, ""), "")</f>
        <v/>
      </c>
      <c r="GO25" s="135" t="str">
        <f t="shared" si="118"/>
        <v/>
      </c>
      <c r="GP25" s="123"/>
      <c r="GQ25" s="123"/>
      <c r="GR25" s="124" t="str">
        <f t="shared" si="119"/>
        <v/>
      </c>
      <c r="GS25" s="125" t="str">
        <f t="shared" si="120"/>
        <v/>
      </c>
      <c r="GT25" s="125" t="str">
        <f t="shared" si="121"/>
        <v/>
      </c>
      <c r="GU25" s="125" t="str">
        <f>IF(GP25&lt;&gt;"", IF(RANK(GT25, GT$5:GT$62)+COUNTIF(GT$5:GT25,GT25)-1&lt;=(GU$65-GS$63), RANK(GT25, GT$5:GT$62)+COUNTIF(GT$5:GT25,GT25)-1, ""), "")</f>
        <v/>
      </c>
      <c r="GV25" s="135" t="str">
        <f t="shared" si="122"/>
        <v/>
      </c>
      <c r="GW25" s="123"/>
      <c r="GX25" s="123"/>
      <c r="GY25" s="124" t="str">
        <f t="shared" si="123"/>
        <v/>
      </c>
      <c r="GZ25" s="125" t="str">
        <f t="shared" si="124"/>
        <v/>
      </c>
      <c r="HA25" s="125" t="str">
        <f t="shared" si="125"/>
        <v/>
      </c>
      <c r="HB25" s="125" t="str">
        <f>IF(GW25&lt;&gt;"", IF(RANK(HA25, HA$5:HA$62)+COUNTIF(HA$5:HA25,HA25)-1&lt;=(HB$65-GZ$63), RANK(HA25, HA$5:HA$62)+COUNTIF(HA$5:HA25,HA25)-1, ""), "")</f>
        <v/>
      </c>
      <c r="HC25" s="135" t="str">
        <f t="shared" si="126"/>
        <v/>
      </c>
      <c r="HD25" s="123"/>
      <c r="HE25" s="123"/>
      <c r="HF25" s="124" t="str">
        <f t="shared" si="127"/>
        <v/>
      </c>
      <c r="HG25" s="125" t="str">
        <f t="shared" si="128"/>
        <v/>
      </c>
      <c r="HH25" s="125" t="str">
        <f t="shared" si="129"/>
        <v/>
      </c>
      <c r="HI25" s="125" t="str">
        <f>IF(HD25&lt;&gt;"", IF(RANK(HH25, HH$5:HH$62)+COUNTIF(HH$5:HH25,HH25)-1&lt;=(HI$65-HG$63), RANK(HH25, HH$5:HH$62)+COUNTIF(HH$5:HH25,HH25)-1, ""), "")</f>
        <v/>
      </c>
      <c r="HJ25" s="135" t="str">
        <f t="shared" si="130"/>
        <v/>
      </c>
      <c r="HK25" s="123"/>
      <c r="HL25" s="123"/>
      <c r="HM25" s="124" t="str">
        <f t="shared" si="131"/>
        <v/>
      </c>
      <c r="HN25" s="125" t="str">
        <f t="shared" si="132"/>
        <v/>
      </c>
      <c r="HO25" s="125" t="str">
        <f t="shared" si="133"/>
        <v/>
      </c>
      <c r="HP25" s="125" t="str">
        <f>IF(HK25&lt;&gt;"", IF(RANK(HO25, HO$5:HO$62)+COUNTIF(HO$5:HO25,HO25)-1&lt;=(HP$65-HN$63), RANK(HO25, HO$5:HO$62)+COUNTIF(HO$5:HO25,HO25)-1, ""), "")</f>
        <v/>
      </c>
      <c r="HQ25" s="135" t="str">
        <f t="shared" si="134"/>
        <v/>
      </c>
      <c r="HR25" s="123"/>
      <c r="HS25" s="123"/>
      <c r="HT25" s="124" t="str">
        <f t="shared" si="135"/>
        <v/>
      </c>
      <c r="HU25" s="125" t="str">
        <f t="shared" si="136"/>
        <v/>
      </c>
      <c r="HV25" s="125" t="str">
        <f t="shared" si="137"/>
        <v/>
      </c>
      <c r="HW25" s="125" t="str">
        <f>IF(HR25&lt;&gt;"", IF(RANK(HV25, HV$5:HV$62)+COUNTIF(HV$5:HV25,HV25)-1&lt;=(HW$65-HU$63), RANK(HV25, HV$5:HV$62)+COUNTIF(HV$5:HV25,HV25)-1, ""), "")</f>
        <v/>
      </c>
      <c r="HX25" s="135" t="str">
        <f t="shared" si="138"/>
        <v/>
      </c>
      <c r="HY25" s="123"/>
      <c r="HZ25" s="123"/>
      <c r="IA25" s="124" t="str">
        <f t="shared" si="139"/>
        <v/>
      </c>
      <c r="IB25" s="125" t="str">
        <f t="shared" si="140"/>
        <v/>
      </c>
      <c r="IC25" s="125" t="str">
        <f t="shared" si="141"/>
        <v/>
      </c>
      <c r="ID25" s="125" t="str">
        <f>IF(HY25&lt;&gt;"", IF(RANK(IC25, IC$5:IC$62)+COUNTIF(IC$5:IC25,IC25)-1&lt;=(ID$65-IB$63), RANK(IC25, IC$5:IC$62)+COUNTIF(IC$5:IC25,IC25)-1, ""), "")</f>
        <v/>
      </c>
      <c r="IE25" s="135" t="str">
        <f t="shared" si="142"/>
        <v/>
      </c>
      <c r="IF25" s="123"/>
      <c r="IG25" s="123"/>
      <c r="IH25" s="124" t="str">
        <f t="shared" si="143"/>
        <v/>
      </c>
      <c r="II25" s="125" t="str">
        <f t="shared" si="144"/>
        <v/>
      </c>
      <c r="IJ25" s="125" t="str">
        <f t="shared" si="145"/>
        <v/>
      </c>
      <c r="IK25" s="125" t="str">
        <f>IF(IF25&lt;&gt;"", IF(RANK(IJ25, IJ$5:IJ$62)+COUNTIF(IJ$5:IJ25,IJ25)-1&lt;=(IK$65-II$63), RANK(IJ25, IJ$5:IJ$62)+COUNTIF(IJ$5:IJ25,IJ25)-1, ""), "")</f>
        <v/>
      </c>
      <c r="IL25" s="135" t="str">
        <f t="shared" si="146"/>
        <v/>
      </c>
      <c r="IM25" s="123"/>
      <c r="IN25" s="123"/>
      <c r="IO25" s="124" t="str">
        <f t="shared" si="147"/>
        <v/>
      </c>
      <c r="IP25" s="125" t="str">
        <f t="shared" si="148"/>
        <v/>
      </c>
      <c r="IQ25" s="125" t="str">
        <f t="shared" si="149"/>
        <v/>
      </c>
      <c r="IR25" s="125" t="str">
        <f>IF(IM25&lt;&gt;"", IF(RANK(IQ25, IQ$5:IQ$62)+COUNTIF(IQ$5:IQ25,IQ25)-1&lt;=(IR$65-IP$63), RANK(IQ25, IQ$5:IQ$62)+COUNTIF(IQ$5:IQ25,IQ25)-1, ""), "")</f>
        <v/>
      </c>
      <c r="IS25" s="135" t="str">
        <f t="shared" si="150"/>
        <v/>
      </c>
      <c r="IT25" s="123">
        <v>2924</v>
      </c>
      <c r="IU25" s="123"/>
      <c r="IV25" s="124">
        <f t="shared" si="151"/>
        <v>6.0147282675772414E-2</v>
      </c>
      <c r="IW25" s="125">
        <f t="shared" si="152"/>
        <v>0</v>
      </c>
      <c r="IX25" s="125">
        <f t="shared" si="153"/>
        <v>2924</v>
      </c>
      <c r="IY25" s="125" t="str">
        <f>IF(IT25&lt;&gt;"", IF(RANK(IX25, IX$5:IX$62)+COUNTIF(IX$5:IX25,IX25)-1&lt;=(IY$65-IW$63), RANK(IX25, IX$5:IX$62)+COUNTIF(IX$5:IX25,IX25)-1, ""), "")</f>
        <v/>
      </c>
      <c r="IZ25" s="135">
        <f t="shared" si="154"/>
        <v>0</v>
      </c>
      <c r="JA25" s="123">
        <v>944</v>
      </c>
      <c r="JB25" s="123"/>
      <c r="JC25" s="124">
        <f t="shared" si="155"/>
        <v>1.9202603742880391E-2</v>
      </c>
      <c r="JD25" s="125">
        <f t="shared" si="156"/>
        <v>0</v>
      </c>
      <c r="JE25" s="125">
        <f t="shared" si="157"/>
        <v>944</v>
      </c>
      <c r="JF25" s="125" t="str">
        <f>IF(JA25&lt;&gt;"", IF(RANK(JE25, JE$5:JE$62)+COUNTIF(JE$5:JE25,JE25)-1&lt;=(JF$65-JD$63), RANK(JE25, JE$5:JE$62)+COUNTIF(JE$5:JE25,JE25)-1, ""), "")</f>
        <v/>
      </c>
      <c r="JG25" s="135">
        <f t="shared" si="158"/>
        <v>0</v>
      </c>
      <c r="JH25" s="123">
        <v>672</v>
      </c>
      <c r="JI25" s="123"/>
      <c r="JJ25" s="124">
        <f t="shared" si="159"/>
        <v>1.4004960090031887E-2</v>
      </c>
      <c r="JK25" s="125">
        <f t="shared" si="160"/>
        <v>0</v>
      </c>
      <c r="JL25" s="125">
        <f t="shared" si="161"/>
        <v>672</v>
      </c>
      <c r="JM25" s="125" t="str">
        <f>IF(JH25&lt;&gt;"", IF(RANK(JL25, JL$5:JL$62)+COUNTIF(JL$5:JL25,JL25)-1&lt;=(JM$65-JK$63), RANK(JL25, JL$5:JL$62)+COUNTIF(JL$5:JL25,JL25)-1, ""), "")</f>
        <v/>
      </c>
      <c r="JN25" s="135">
        <f t="shared" si="162"/>
        <v>0</v>
      </c>
      <c r="JO25" s="123">
        <v>447</v>
      </c>
      <c r="JP25" s="123"/>
      <c r="JQ25" s="124">
        <f t="shared" si="163"/>
        <v>9.8560183449826911E-3</v>
      </c>
      <c r="JR25" s="125">
        <f t="shared" si="164"/>
        <v>0</v>
      </c>
      <c r="JS25" s="125">
        <f t="shared" si="165"/>
        <v>447</v>
      </c>
      <c r="JT25" s="125" t="str">
        <f>IF(JO25&lt;&gt;"", IF(RANK(JS25, JS$5:JS$62)+COUNTIF(JS$5:JS25,JS25)-1&lt;=(JT$65-JR$63), RANK(JS25, JS$5:JS$62)+COUNTIF(JS$5:JS25,JS25)-1, ""), "")</f>
        <v/>
      </c>
      <c r="JU25" s="135">
        <f t="shared" si="166"/>
        <v>0</v>
      </c>
      <c r="JV25" s="123">
        <v>227</v>
      </c>
      <c r="JW25" s="123"/>
      <c r="JX25" s="124">
        <f t="shared" si="167"/>
        <v>4.6811845252825212E-3</v>
      </c>
      <c r="JY25" s="125">
        <f t="shared" si="168"/>
        <v>0</v>
      </c>
      <c r="JZ25" s="125">
        <f t="shared" si="169"/>
        <v>227</v>
      </c>
      <c r="KA25" s="125" t="str">
        <f>IF(JV25&lt;&gt;"", IF(RANK(JZ25, JZ$5:JZ$62)+COUNTIF(JZ$5:JZ25,JZ25)-1&lt;=(KA$65-JY$63), RANK(JZ25, JZ$5:JZ$62)+COUNTIF(JZ$5:JZ25,JZ25)-1, ""), "")</f>
        <v/>
      </c>
      <c r="KB25" s="135">
        <f t="shared" si="170"/>
        <v>0</v>
      </c>
      <c r="KC25" s="132" t="str">
        <f t="shared" si="171"/>
        <v/>
      </c>
      <c r="KD25" s="36">
        <f t="shared" si="172"/>
        <v>18417</v>
      </c>
      <c r="KE25" s="36">
        <v>22059</v>
      </c>
      <c r="KF25" s="36">
        <f t="shared" si="173"/>
        <v>40476</v>
      </c>
      <c r="KG25" s="37"/>
      <c r="KH25" s="67" t="str">
        <f t="shared" si="2"/>
        <v/>
      </c>
      <c r="KI25" s="69" t="str">
        <f t="shared" si="3"/>
        <v/>
      </c>
      <c r="KJ25" s="69" t="str">
        <f t="shared" si="174"/>
        <v/>
      </c>
      <c r="KK25" s="69"/>
      <c r="KL25" s="66" t="str">
        <f t="shared" si="175"/>
        <v/>
      </c>
      <c r="KM25" s="69" t="str">
        <f t="shared" si="176"/>
        <v/>
      </c>
      <c r="KN25" s="67" t="str">
        <f t="shared" si="177"/>
        <v/>
      </c>
      <c r="KO25" s="67" t="str">
        <f>IF(KN25&lt;&gt;"", IF(RANK(KN25, $KN$5:$KN$62)+COUNTIF(KN$5:KN25,KN25)-1&lt;=(400-$KJ$63-$KM$63), RANK(KN25, $KN$5:$KN$62)+COUNTIF(KN$5:KN25,KN25)-1, ""), "")</f>
        <v/>
      </c>
      <c r="KP25" s="76" t="str">
        <f t="shared" si="178"/>
        <v/>
      </c>
      <c r="KQ25" s="86" t="str">
        <f t="shared" si="4"/>
        <v/>
      </c>
      <c r="KS25" s="126">
        <f t="shared" si="5"/>
        <v>1.2680659294031016E-3</v>
      </c>
      <c r="KT25" s="45">
        <f t="shared" si="6"/>
        <v>0</v>
      </c>
      <c r="KU25" s="53">
        <f t="shared" si="179"/>
        <v>-1.2680659294031016E-3</v>
      </c>
      <c r="KW25" s="80" t="str">
        <f t="shared" si="7"/>
        <v/>
      </c>
      <c r="KX25" s="45" t="str">
        <f t="shared" si="180"/>
        <v/>
      </c>
      <c r="KY25" s="45" t="str">
        <f t="shared" si="8"/>
        <v/>
      </c>
      <c r="KZ25" s="127" t="str">
        <f t="shared" si="181"/>
        <v/>
      </c>
    </row>
    <row r="26" spans="1:312" ht="15" customHeight="1" x14ac:dyDescent="0.2">
      <c r="A26" s="128" t="s">
        <v>192</v>
      </c>
      <c r="B26" s="123">
        <v>696</v>
      </c>
      <c r="C26" s="123"/>
      <c r="D26" s="124">
        <f t="shared" si="0"/>
        <v>1.4103343465045593E-2</v>
      </c>
      <c r="E26" s="125">
        <f t="shared" si="9"/>
        <v>0</v>
      </c>
      <c r="F26" s="125">
        <f t="shared" si="1"/>
        <v>696</v>
      </c>
      <c r="G26" s="125" t="str">
        <f>IF(B26&lt;&gt;"", IF(RANK(F26, F$5:F$62)+COUNTIF(F$5:F26,F26)-1&lt;=(G$65-E$63), RANK(F26, F$5:F$62)+COUNTIF(F$5:F26,F26)-1, ""), "")</f>
        <v/>
      </c>
      <c r="H26" s="135">
        <f t="shared" si="10"/>
        <v>0</v>
      </c>
      <c r="I26" s="123">
        <v>508</v>
      </c>
      <c r="J26" s="123"/>
      <c r="K26" s="124">
        <f t="shared" si="11"/>
        <v>1.1057179548571055E-2</v>
      </c>
      <c r="L26" s="125">
        <f t="shared" si="12"/>
        <v>0</v>
      </c>
      <c r="M26" s="125">
        <f t="shared" si="13"/>
        <v>508</v>
      </c>
      <c r="N26" s="125" t="str">
        <f>IF(I26&lt;&gt;"", IF(RANK(M26, M$5:M$62)+COUNTIF(M$5:M26,M26)-1&lt;=(N$65-L$63), RANK(M26, M$5:M$62)+COUNTIF(M$5:M26,M26)-1, ""), "")</f>
        <v/>
      </c>
      <c r="O26" s="135">
        <f t="shared" si="14"/>
        <v>0</v>
      </c>
      <c r="P26" s="123">
        <v>588</v>
      </c>
      <c r="Q26" s="123"/>
      <c r="R26" s="124">
        <f t="shared" si="15"/>
        <v>1.4112564502580104E-2</v>
      </c>
      <c r="S26" s="125">
        <f t="shared" si="16"/>
        <v>0</v>
      </c>
      <c r="T26" s="125">
        <f t="shared" si="17"/>
        <v>588</v>
      </c>
      <c r="U26" s="125" t="str">
        <f>IF(P26&lt;&gt;"", IF(RANK(T26, T$5:T$62)+COUNTIF(T$5:T26,T26)-1&lt;=(U$65-S$63), RANK(T26, T$5:T$62)+COUNTIF(T$5:T26,T26)-1, ""), "")</f>
        <v/>
      </c>
      <c r="V26" s="135">
        <f t="shared" si="18"/>
        <v>0</v>
      </c>
      <c r="W26" s="123">
        <v>492</v>
      </c>
      <c r="X26" s="123"/>
      <c r="Y26" s="124">
        <f t="shared" si="19"/>
        <v>1.2303998799609873E-2</v>
      </c>
      <c r="Z26" s="125">
        <f t="shared" si="20"/>
        <v>0</v>
      </c>
      <c r="AA26" s="125">
        <f t="shared" si="21"/>
        <v>492</v>
      </c>
      <c r="AB26" s="125" t="str">
        <f>IF(W26&lt;&gt;"", IF(RANK(AA26, AA$5:AA$62)+COUNTIF(AA$5:AA26,AA26)-1&lt;=(AB$65-Z$63), RANK(AA26, AA$5:AA$62)+COUNTIF(AA$5:AA26,AA26)-1, ""), "")</f>
        <v/>
      </c>
      <c r="AC26" s="135">
        <f t="shared" si="22"/>
        <v>0</v>
      </c>
      <c r="AD26" s="123">
        <v>523</v>
      </c>
      <c r="AE26" s="123"/>
      <c r="AF26" s="124">
        <f t="shared" si="23"/>
        <v>1.3491203632048702E-2</v>
      </c>
      <c r="AG26" s="125">
        <f t="shared" si="24"/>
        <v>0</v>
      </c>
      <c r="AH26" s="125">
        <f t="shared" si="25"/>
        <v>523</v>
      </c>
      <c r="AI26" s="125" t="str">
        <f>IF(AD26&lt;&gt;"", IF(RANK(AH26, AH$5:AH$62)+COUNTIF(AH$5:AH26,AH26)-1&lt;=(AI$65-AG$63), RANK(AH26, AH$5:AH$62)+COUNTIF(AH$5:AH26,AH26)-1, ""), "")</f>
        <v/>
      </c>
      <c r="AJ26" s="135">
        <f t="shared" si="26"/>
        <v>0</v>
      </c>
      <c r="AK26" s="123">
        <v>572</v>
      </c>
      <c r="AL26" s="123"/>
      <c r="AM26" s="124">
        <f t="shared" si="27"/>
        <v>1.1594202898550725E-2</v>
      </c>
      <c r="AN26" s="125">
        <f t="shared" si="28"/>
        <v>0</v>
      </c>
      <c r="AO26" s="125">
        <f t="shared" si="29"/>
        <v>572</v>
      </c>
      <c r="AP26" s="125" t="str">
        <f>IF(AK26&lt;&gt;"", IF(RANK(AO26, AO$5:AO$62)+COUNTIF(AO$5:AO26,AO26)-1&lt;=(AP$65-AN$63), RANK(AO26, AO$5:AO$62)+COUNTIF(AO$5:AO26,AO26)-1, ""), "")</f>
        <v/>
      </c>
      <c r="AQ26" s="135">
        <f t="shared" si="30"/>
        <v>0</v>
      </c>
      <c r="AR26" s="123">
        <v>761</v>
      </c>
      <c r="AS26" s="123"/>
      <c r="AT26" s="124">
        <f t="shared" si="31"/>
        <v>1.7963365121329431E-2</v>
      </c>
      <c r="AU26" s="125">
        <f t="shared" si="32"/>
        <v>0</v>
      </c>
      <c r="AV26" s="125">
        <f t="shared" si="33"/>
        <v>761</v>
      </c>
      <c r="AW26" s="125" t="str">
        <f>IF(AR26&lt;&gt;"", IF(RANK(AV26, AV$5:AV$62)+COUNTIF(AV$5:AV26,AV26)-1&lt;=(AW$65-AU$63), RANK(AV26, AV$5:AV$62)+COUNTIF(AV$5:AV26,AV26)-1, ""), "")</f>
        <v/>
      </c>
      <c r="AX26" s="135">
        <f t="shared" si="34"/>
        <v>0</v>
      </c>
      <c r="AY26" s="123">
        <v>1346</v>
      </c>
      <c r="AZ26" s="123"/>
      <c r="BA26" s="124">
        <f t="shared" si="35"/>
        <v>2.7249721631744103E-2</v>
      </c>
      <c r="BB26" s="125">
        <f t="shared" si="36"/>
        <v>0</v>
      </c>
      <c r="BC26" s="125">
        <f t="shared" si="37"/>
        <v>1346</v>
      </c>
      <c r="BD26" s="125" t="str">
        <f>IF(AY26&lt;&gt;"", IF(RANK(BC26, BC$5:BC$62)+COUNTIF(BC$5:BC26,BC26)-1&lt;=(BD$65-BB$63), RANK(BC26, BC$5:BC$62)+COUNTIF(BC$5:BC26,BC26)-1, ""), "")</f>
        <v/>
      </c>
      <c r="BE26" s="135">
        <f t="shared" si="38"/>
        <v>0</v>
      </c>
      <c r="BF26" s="123">
        <v>451</v>
      </c>
      <c r="BG26" s="123"/>
      <c r="BH26" s="124">
        <f t="shared" si="39"/>
        <v>8.8509469139436761E-3</v>
      </c>
      <c r="BI26" s="125">
        <f t="shared" si="40"/>
        <v>0</v>
      </c>
      <c r="BJ26" s="125">
        <f t="shared" si="41"/>
        <v>451</v>
      </c>
      <c r="BK26" s="125" t="str">
        <f>IF(BF26&lt;&gt;"", IF(RANK(BJ26, BJ$5:BJ$62)+COUNTIF(BJ$5:BJ26,BJ26)-1&lt;=(BK$65-BI$63), RANK(BJ26, BJ$5:BJ$62)+COUNTIF(BJ$5:BJ26,BJ26)-1, ""), "")</f>
        <v/>
      </c>
      <c r="BL26" s="135">
        <f t="shared" si="42"/>
        <v>0</v>
      </c>
      <c r="BM26" s="123">
        <v>472</v>
      </c>
      <c r="BN26" s="123"/>
      <c r="BO26" s="124">
        <f t="shared" si="43"/>
        <v>9.5831725986234347E-3</v>
      </c>
      <c r="BP26" s="125">
        <f t="shared" si="44"/>
        <v>0</v>
      </c>
      <c r="BQ26" s="125">
        <f t="shared" si="45"/>
        <v>472</v>
      </c>
      <c r="BR26" s="125" t="str">
        <f>IF(BM26&lt;&gt;"", IF(RANK(BQ26, BQ$5:BQ$62)+COUNTIF(BQ$5:BQ26,BQ26)-1&lt;=(BR$65-BP$63), RANK(BQ26, BQ$5:BQ$62)+COUNTIF(BQ$5:BQ26,BQ26)-1, ""), "")</f>
        <v/>
      </c>
      <c r="BS26" s="135">
        <f t="shared" si="46"/>
        <v>0</v>
      </c>
      <c r="BT26" s="123">
        <v>587</v>
      </c>
      <c r="BU26" s="123"/>
      <c r="BV26" s="124">
        <f t="shared" si="47"/>
        <v>1.1757871965387389E-2</v>
      </c>
      <c r="BW26" s="125">
        <f t="shared" si="48"/>
        <v>0</v>
      </c>
      <c r="BX26" s="125">
        <f t="shared" si="49"/>
        <v>587</v>
      </c>
      <c r="BY26" s="125" t="str">
        <f>IF(BT26&lt;&gt;"", IF(RANK(BX26, BX$5:BX$62)+COUNTIF(BX$5:BX26,BX26)-1&lt;=(BY$65-BW$63), RANK(BX26, BX$5:BX$62)+COUNTIF(BX$5:BX26,BX26)-1, ""), "")</f>
        <v/>
      </c>
      <c r="BZ26" s="135">
        <f t="shared" si="50"/>
        <v>0</v>
      </c>
      <c r="CA26" s="123">
        <v>477</v>
      </c>
      <c r="CB26" s="123"/>
      <c r="CC26" s="124">
        <f t="shared" si="51"/>
        <v>9.4917817487165206E-3</v>
      </c>
      <c r="CD26" s="125">
        <f t="shared" si="52"/>
        <v>0</v>
      </c>
      <c r="CE26" s="125">
        <f t="shared" si="53"/>
        <v>477</v>
      </c>
      <c r="CF26" s="125" t="str">
        <f>IF(CA26&lt;&gt;"", IF(RANK(CE26, CE$5:CE$62)+COUNTIF(CE$5:CE26,CE26)-1&lt;=(CF$65-CD$63), RANK(CE26, CE$5:CE$62)+COUNTIF(CE$5:CE26,CE26)-1, ""), "")</f>
        <v/>
      </c>
      <c r="CG26" s="135">
        <f t="shared" si="54"/>
        <v>0</v>
      </c>
      <c r="CH26" s="123">
        <v>311</v>
      </c>
      <c r="CI26" s="123"/>
      <c r="CJ26" s="124">
        <f t="shared" si="55"/>
        <v>6.0022387771644726E-3</v>
      </c>
      <c r="CK26" s="125">
        <f t="shared" si="56"/>
        <v>0</v>
      </c>
      <c r="CL26" s="125">
        <f t="shared" si="57"/>
        <v>311</v>
      </c>
      <c r="CM26" s="125" t="str">
        <f>IF(CH26&lt;&gt;"", IF(RANK(CL26, CL$5:CL$62)+COUNTIF(CL$5:CL26,CL26)-1&lt;=(CM$65-CK$63), RANK(CL26, CL$5:CL$62)+COUNTIF(CL$5:CL26,CL26)-1, ""), "")</f>
        <v/>
      </c>
      <c r="CN26" s="135">
        <f t="shared" si="58"/>
        <v>0</v>
      </c>
      <c r="CO26" s="123">
        <v>417</v>
      </c>
      <c r="CP26" s="123"/>
      <c r="CQ26" s="124">
        <f t="shared" si="59"/>
        <v>8.2297217288336295E-3</v>
      </c>
      <c r="CR26" s="125">
        <f t="shared" si="60"/>
        <v>0</v>
      </c>
      <c r="CS26" s="125">
        <f t="shared" si="61"/>
        <v>417</v>
      </c>
      <c r="CT26" s="125" t="str">
        <f>IF(CO26&lt;&gt;"", IF(RANK(CS26, CS$5:CS$62)+COUNTIF(CS$5:CS26,CS26)-1&lt;=(CT$65-CR$63), RANK(CS26, CS$5:CS$62)+COUNTIF(CS$5:CS26,CS26)-1, ""), "")</f>
        <v/>
      </c>
      <c r="CU26" s="135">
        <f t="shared" si="62"/>
        <v>0</v>
      </c>
      <c r="CV26" s="123">
        <v>586</v>
      </c>
      <c r="CW26" s="123"/>
      <c r="CX26" s="124">
        <f t="shared" si="63"/>
        <v>1.2532078699743371E-2</v>
      </c>
      <c r="CY26" s="125">
        <f t="shared" si="64"/>
        <v>0</v>
      </c>
      <c r="CZ26" s="125">
        <f t="shared" si="65"/>
        <v>586</v>
      </c>
      <c r="DA26" s="125" t="str">
        <f>IF(CV26&lt;&gt;"", IF(RANK(CZ26, CZ$5:CZ$62)+COUNTIF(CZ$5:CZ26,CZ26)-1&lt;=(DA$65-CY$63), RANK(CZ26, CZ$5:CZ$62)+COUNTIF(CZ$5:CZ26,CZ26)-1, ""), "")</f>
        <v/>
      </c>
      <c r="DB26" s="135">
        <f t="shared" si="66"/>
        <v>0</v>
      </c>
      <c r="DC26" s="123">
        <v>169</v>
      </c>
      <c r="DD26" s="123"/>
      <c r="DE26" s="124">
        <f t="shared" si="67"/>
        <v>3.2755746792262667E-3</v>
      </c>
      <c r="DF26" s="125">
        <f t="shared" si="68"/>
        <v>0</v>
      </c>
      <c r="DG26" s="125">
        <f t="shared" si="69"/>
        <v>169</v>
      </c>
      <c r="DH26" s="125" t="str">
        <f>IF(DC26&lt;&gt;"", IF(RANK(DG26, DG$5:DG$62)+COUNTIF(DG$5:DG26,DG26)-1&lt;=(DH$65-DF$63), RANK(DG26, DG$5:DG$62)+COUNTIF(DG$5:DG26,DG26)-1, ""), "")</f>
        <v/>
      </c>
      <c r="DI26" s="135">
        <f t="shared" si="70"/>
        <v>0</v>
      </c>
      <c r="DJ26" s="123">
        <v>261</v>
      </c>
      <c r="DK26" s="123"/>
      <c r="DL26" s="124">
        <f t="shared" si="71"/>
        <v>5.404957650810744E-3</v>
      </c>
      <c r="DM26" s="125">
        <f t="shared" si="72"/>
        <v>0</v>
      </c>
      <c r="DN26" s="125">
        <f t="shared" si="73"/>
        <v>261</v>
      </c>
      <c r="DO26" s="125" t="str">
        <f>IF(DJ26&lt;&gt;"", IF(RANK(DN26, DN$5:DN$62)+COUNTIF(DN$5:DN26,DN26)-1&lt;=(DO$65-DM$63), RANK(DN26, DN$5:DN$62)+COUNTIF(DN$5:DN26,DN26)-1, ""), "")</f>
        <v/>
      </c>
      <c r="DP26" s="135">
        <f t="shared" si="74"/>
        <v>0</v>
      </c>
      <c r="DQ26" s="123">
        <v>252</v>
      </c>
      <c r="DR26" s="123"/>
      <c r="DS26" s="124">
        <f t="shared" si="75"/>
        <v>5.1640402467263676E-3</v>
      </c>
      <c r="DT26" s="125">
        <f t="shared" si="76"/>
        <v>0</v>
      </c>
      <c r="DU26" s="125">
        <f t="shared" si="77"/>
        <v>252</v>
      </c>
      <c r="DV26" s="125" t="str">
        <f>IF(DQ26&lt;&gt;"", IF(RANK(DU26, DU$5:DU$62)+COUNTIF(DU$5:DU26,DU26)-1&lt;=(DV$65-DT$63), RANK(DU26, DU$5:DU$62)+COUNTIF(DU$5:DU26,DU26)-1, ""), "")</f>
        <v/>
      </c>
      <c r="DW26" s="135">
        <f t="shared" si="78"/>
        <v>0</v>
      </c>
      <c r="DX26" s="123">
        <v>426</v>
      </c>
      <c r="DY26" s="123"/>
      <c r="DZ26" s="124">
        <f t="shared" si="79"/>
        <v>9.3076099543359034E-3</v>
      </c>
      <c r="EA26" s="125">
        <f t="shared" si="80"/>
        <v>0</v>
      </c>
      <c r="EB26" s="125">
        <f t="shared" si="81"/>
        <v>426</v>
      </c>
      <c r="EC26" s="125" t="str">
        <f>IF(DX26&lt;&gt;"", IF(RANK(EB26, EB$5:EB$62)+COUNTIF(EB$5:EB26,EB26)-1&lt;=(EC$65-EA$63), RANK(EB26, EB$5:EB$62)+COUNTIF(EB$5:EB26,EB26)-1, ""), "")</f>
        <v/>
      </c>
      <c r="ED26" s="135">
        <f t="shared" si="82"/>
        <v>0</v>
      </c>
      <c r="EE26" s="123">
        <v>511</v>
      </c>
      <c r="EF26" s="123"/>
      <c r="EG26" s="124">
        <f t="shared" si="83"/>
        <v>9.7950890375510368E-3</v>
      </c>
      <c r="EH26" s="125">
        <f t="shared" si="84"/>
        <v>0</v>
      </c>
      <c r="EI26" s="125">
        <f t="shared" si="85"/>
        <v>511</v>
      </c>
      <c r="EJ26" s="125" t="str">
        <f>IF(EE26&lt;&gt;"", IF(RANK(EI26, EI$5:EI$62)+COUNTIF(EI$5:EI26,EI26)-1&lt;=(EJ$65-EH$63), RANK(EI26, EI$5:EI$62)+COUNTIF(EI$5:EI26,EI26)-1, ""), "")</f>
        <v/>
      </c>
      <c r="EK26" s="135">
        <f t="shared" si="86"/>
        <v>0</v>
      </c>
      <c r="EL26" s="123">
        <v>276</v>
      </c>
      <c r="EM26" s="123"/>
      <c r="EN26" s="124">
        <f t="shared" si="87"/>
        <v>5.8929028952088135E-3</v>
      </c>
      <c r="EO26" s="125">
        <f t="shared" si="88"/>
        <v>0</v>
      </c>
      <c r="EP26" s="125">
        <f t="shared" si="89"/>
        <v>276</v>
      </c>
      <c r="EQ26" s="125" t="str">
        <f>IF(EL26&lt;&gt;"", IF(RANK(EP26, EP$5:EP$62)+COUNTIF(EP$5:EP26,EP26)-1&lt;=(EQ$65-EO$63), RANK(EP26, EP$5:EP$62)+COUNTIF(EP$5:EP26,EP26)-1, ""), "")</f>
        <v/>
      </c>
      <c r="ER26" s="135">
        <f t="shared" si="90"/>
        <v>0</v>
      </c>
      <c r="ES26" s="123">
        <v>283</v>
      </c>
      <c r="ET26" s="123"/>
      <c r="EU26" s="124">
        <f t="shared" si="91"/>
        <v>5.6251242297753927E-3</v>
      </c>
      <c r="EV26" s="125">
        <f t="shared" si="92"/>
        <v>0</v>
      </c>
      <c r="EW26" s="125">
        <f t="shared" si="93"/>
        <v>283</v>
      </c>
      <c r="EX26" s="125" t="str">
        <f>IF(ES26&lt;&gt;"", IF(RANK(EW26, EW$5:EW$62)+COUNTIF(EW$5:EW26,EW26)-1&lt;=(EX$65-EV$63), RANK(EW26, EW$5:EW$62)+COUNTIF(EW$5:EW26,EW26)-1, ""), "")</f>
        <v/>
      </c>
      <c r="EY26" s="135">
        <f t="shared" si="94"/>
        <v>0</v>
      </c>
      <c r="EZ26" s="123">
        <v>209</v>
      </c>
      <c r="FA26" s="123"/>
      <c r="FB26" s="124">
        <f t="shared" si="95"/>
        <v>4.160860043798527E-3</v>
      </c>
      <c r="FC26" s="125">
        <f t="shared" si="96"/>
        <v>0</v>
      </c>
      <c r="FD26" s="125">
        <f t="shared" si="97"/>
        <v>209</v>
      </c>
      <c r="FE26" s="125" t="str">
        <f>IF(EZ26&lt;&gt;"", IF(RANK(FD26, FD$5:FD$62)+COUNTIF(FD$5:FD26,FD26)-1&lt;=(FE$65-FC$63), RANK(FD26, FD$5:FD$62)+COUNTIF(FD$5:FD26,FD26)-1, ""), "")</f>
        <v/>
      </c>
      <c r="FF26" s="135">
        <f t="shared" si="98"/>
        <v>0</v>
      </c>
      <c r="FG26" s="123">
        <v>245</v>
      </c>
      <c r="FH26" s="123"/>
      <c r="FI26" s="124">
        <f t="shared" si="99"/>
        <v>5.2571722850460268E-3</v>
      </c>
      <c r="FJ26" s="125">
        <f t="shared" si="100"/>
        <v>0</v>
      </c>
      <c r="FK26" s="125">
        <f t="shared" si="101"/>
        <v>245</v>
      </c>
      <c r="FL26" s="125" t="str">
        <f>IF(FG26&lt;&gt;"", IF(RANK(FK26, FK$5:FK$62)+COUNTIF(FK$5:FK26,FK26)-1&lt;=(FL$65-FJ$63), RANK(FK26, FK$5:FK$62)+COUNTIF(FK$5:FK26,FK26)-1, ""), "")</f>
        <v/>
      </c>
      <c r="FM26" s="135">
        <f t="shared" si="102"/>
        <v>0</v>
      </c>
      <c r="FN26" s="123">
        <v>172</v>
      </c>
      <c r="FO26" s="123"/>
      <c r="FP26" s="124">
        <f t="shared" si="103"/>
        <v>3.7252821034848716E-3</v>
      </c>
      <c r="FQ26" s="125">
        <f t="shared" si="104"/>
        <v>0</v>
      </c>
      <c r="FR26" s="125">
        <f t="shared" si="105"/>
        <v>172</v>
      </c>
      <c r="FS26" s="125" t="str">
        <f>IF(FN26&lt;&gt;"", IF(RANK(FR26, FR$5:FR$62)+COUNTIF(FR$5:FR26,FR26)-1&lt;=(FS$65-FQ$63), RANK(FR26, FR$5:FR$62)+COUNTIF(FR$5:FR26,FR26)-1, ""), "")</f>
        <v/>
      </c>
      <c r="FT26" s="135">
        <f t="shared" si="106"/>
        <v>0</v>
      </c>
      <c r="FU26" s="123">
        <v>654</v>
      </c>
      <c r="FV26" s="123"/>
      <c r="FW26" s="124">
        <f t="shared" si="107"/>
        <v>1.4020494790550101E-2</v>
      </c>
      <c r="FX26" s="125">
        <f t="shared" si="108"/>
        <v>0</v>
      </c>
      <c r="FY26" s="125">
        <f t="shared" si="109"/>
        <v>654</v>
      </c>
      <c r="FZ26" s="125" t="str">
        <f>IF(FU26&lt;&gt;"", IF(RANK(FY26, FY$5:FY$62)+COUNTIF(FY$5:FY26,FY26)-1&lt;=(FZ$65-FX$63), RANK(FY26, FY$5:FY$62)+COUNTIF(FY$5:FY26,FY26)-1, ""), "")</f>
        <v/>
      </c>
      <c r="GA26" s="135">
        <f t="shared" si="110"/>
        <v>0</v>
      </c>
      <c r="GB26" s="123">
        <v>318</v>
      </c>
      <c r="GC26" s="123"/>
      <c r="GD26" s="124">
        <f t="shared" si="111"/>
        <v>7.3975853164910321E-3</v>
      </c>
      <c r="GE26" s="125">
        <f t="shared" si="112"/>
        <v>0</v>
      </c>
      <c r="GF26" s="125">
        <f t="shared" si="113"/>
        <v>318</v>
      </c>
      <c r="GG26" s="125" t="str">
        <f>IF(GB26&lt;&gt;"", IF(RANK(GF26, GF$5:GF$62)+COUNTIF(GF$5:GF26,GF26)-1&lt;=(GG$65-GE$63), RANK(GF26, GF$5:GF$62)+COUNTIF(GF$5:GF26,GF26)-1, ""), "")</f>
        <v/>
      </c>
      <c r="GH26" s="135">
        <f t="shared" si="114"/>
        <v>0</v>
      </c>
      <c r="GI26" s="123">
        <v>576</v>
      </c>
      <c r="GJ26" s="123"/>
      <c r="GK26" s="124">
        <f t="shared" si="115"/>
        <v>1.2284593072854462E-2</v>
      </c>
      <c r="GL26" s="125">
        <f t="shared" si="116"/>
        <v>0</v>
      </c>
      <c r="GM26" s="125">
        <f t="shared" si="117"/>
        <v>576</v>
      </c>
      <c r="GN26" s="125" t="str">
        <f>IF(GI26&lt;&gt;"", IF(RANK(GM26, GM$5:GM$62)+COUNTIF(GM$5:GM26,GM26)-1&lt;=(GN$65-GL$63), RANK(GM26, GM$5:GM$62)+COUNTIF(GM$5:GM26,GM26)-1, ""), "")</f>
        <v/>
      </c>
      <c r="GO26" s="135">
        <f t="shared" si="118"/>
        <v>0</v>
      </c>
      <c r="GP26" s="123">
        <v>602</v>
      </c>
      <c r="GQ26" s="123"/>
      <c r="GR26" s="124">
        <f t="shared" si="119"/>
        <v>1.2183768467921473E-2</v>
      </c>
      <c r="GS26" s="125">
        <f t="shared" si="120"/>
        <v>0</v>
      </c>
      <c r="GT26" s="125">
        <f t="shared" si="121"/>
        <v>602</v>
      </c>
      <c r="GU26" s="125" t="str">
        <f>IF(GP26&lt;&gt;"", IF(RANK(GT26, GT$5:GT$62)+COUNTIF(GT$5:GT26,GT26)-1&lt;=(GU$65-GS$63), RANK(GT26, GT$5:GT$62)+COUNTIF(GT$5:GT26,GT26)-1, ""), "")</f>
        <v/>
      </c>
      <c r="GV26" s="135">
        <f t="shared" si="122"/>
        <v>0</v>
      </c>
      <c r="GW26" s="123">
        <v>828</v>
      </c>
      <c r="GX26" s="123"/>
      <c r="GY26" s="124">
        <f t="shared" si="123"/>
        <v>1.9350315494274364E-2</v>
      </c>
      <c r="GZ26" s="125">
        <f t="shared" si="124"/>
        <v>0</v>
      </c>
      <c r="HA26" s="125">
        <f t="shared" si="125"/>
        <v>828</v>
      </c>
      <c r="HB26" s="125" t="str">
        <f>IF(GW26&lt;&gt;"", IF(RANK(HA26, HA$5:HA$62)+COUNTIF(HA$5:HA26,HA26)-1&lt;=(HB$65-GZ$63), RANK(HA26, HA$5:HA$62)+COUNTIF(HA$5:HA26,HA26)-1, ""), "")</f>
        <v/>
      </c>
      <c r="HC26" s="135">
        <f t="shared" si="126"/>
        <v>0</v>
      </c>
      <c r="HD26" s="123">
        <v>1051</v>
      </c>
      <c r="HE26" s="123"/>
      <c r="HF26" s="124">
        <f t="shared" si="127"/>
        <v>2.4466326791908188E-2</v>
      </c>
      <c r="HG26" s="125">
        <f t="shared" si="128"/>
        <v>0</v>
      </c>
      <c r="HH26" s="125">
        <f t="shared" si="129"/>
        <v>1051</v>
      </c>
      <c r="HI26" s="125" t="str">
        <f>IF(HD26&lt;&gt;"", IF(RANK(HH26, HH$5:HH$62)+COUNTIF(HH$5:HH26,HH26)-1&lt;=(HI$65-HG$63), RANK(HH26, HH$5:HH$62)+COUNTIF(HH$5:HH26,HH26)-1, ""), "")</f>
        <v/>
      </c>
      <c r="HJ26" s="135">
        <f t="shared" si="130"/>
        <v>0</v>
      </c>
      <c r="HK26" s="123">
        <v>543</v>
      </c>
      <c r="HL26" s="123"/>
      <c r="HM26" s="124">
        <f t="shared" si="131"/>
        <v>1.328928046989721E-2</v>
      </c>
      <c r="HN26" s="125">
        <f t="shared" si="132"/>
        <v>0</v>
      </c>
      <c r="HO26" s="125">
        <f t="shared" si="133"/>
        <v>543</v>
      </c>
      <c r="HP26" s="125" t="str">
        <f>IF(HK26&lt;&gt;"", IF(RANK(HO26, HO$5:HO$62)+COUNTIF(HO$5:HO26,HO26)-1&lt;=(HP$65-HN$63), RANK(HO26, HO$5:HO$62)+COUNTIF(HO$5:HO26,HO26)-1, ""), "")</f>
        <v/>
      </c>
      <c r="HQ26" s="135">
        <f t="shared" si="134"/>
        <v>0</v>
      </c>
      <c r="HR26" s="123">
        <v>510</v>
      </c>
      <c r="HS26" s="123"/>
      <c r="HT26" s="124">
        <f t="shared" si="135"/>
        <v>1.2699835649185717E-2</v>
      </c>
      <c r="HU26" s="125">
        <f t="shared" si="136"/>
        <v>0</v>
      </c>
      <c r="HV26" s="125">
        <f t="shared" si="137"/>
        <v>510</v>
      </c>
      <c r="HW26" s="125" t="str">
        <f>IF(HR26&lt;&gt;"", IF(RANK(HV26, HV$5:HV$62)+COUNTIF(HV$5:HV26,HV26)-1&lt;=(HW$65-HU$63), RANK(HV26, HV$5:HV$62)+COUNTIF(HV$5:HV26,HV26)-1, ""), "")</f>
        <v/>
      </c>
      <c r="HX26" s="135">
        <f t="shared" si="138"/>
        <v>0</v>
      </c>
      <c r="HY26" s="123">
        <v>388</v>
      </c>
      <c r="HZ26" s="123"/>
      <c r="IA26" s="124">
        <f t="shared" si="139"/>
        <v>1.022721282091834E-2</v>
      </c>
      <c r="IB26" s="125">
        <f t="shared" si="140"/>
        <v>0</v>
      </c>
      <c r="IC26" s="125">
        <f t="shared" si="141"/>
        <v>388</v>
      </c>
      <c r="ID26" s="125" t="str">
        <f>IF(HY26&lt;&gt;"", IF(RANK(IC26, IC$5:IC$62)+COUNTIF(IC$5:IC26,IC26)-1&lt;=(ID$65-IB$63), RANK(IC26, IC$5:IC$62)+COUNTIF(IC$5:IC26,IC26)-1, ""), "")</f>
        <v/>
      </c>
      <c r="IE26" s="135">
        <f t="shared" si="142"/>
        <v>0</v>
      </c>
      <c r="IF26" s="123">
        <v>528</v>
      </c>
      <c r="IG26" s="123"/>
      <c r="IH26" s="124">
        <f t="shared" si="143"/>
        <v>1.2760095700717755E-2</v>
      </c>
      <c r="II26" s="125">
        <f t="shared" si="144"/>
        <v>0</v>
      </c>
      <c r="IJ26" s="125">
        <f t="shared" si="145"/>
        <v>528</v>
      </c>
      <c r="IK26" s="125" t="str">
        <f>IF(IF26&lt;&gt;"", IF(RANK(IJ26, IJ$5:IJ$62)+COUNTIF(IJ$5:IJ26,IJ26)-1&lt;=(IK$65-II$63), RANK(IJ26, IJ$5:IJ$62)+COUNTIF(IJ$5:IJ26,IJ26)-1, ""), "")</f>
        <v/>
      </c>
      <c r="IL26" s="135">
        <f t="shared" si="146"/>
        <v>0</v>
      </c>
      <c r="IM26" s="123">
        <v>393</v>
      </c>
      <c r="IN26" s="123"/>
      <c r="IO26" s="124">
        <f t="shared" si="147"/>
        <v>9.3935989674211826E-3</v>
      </c>
      <c r="IP26" s="125">
        <f t="shared" si="148"/>
        <v>0</v>
      </c>
      <c r="IQ26" s="125">
        <f t="shared" si="149"/>
        <v>393</v>
      </c>
      <c r="IR26" s="125" t="str">
        <f>IF(IM26&lt;&gt;"", IF(RANK(IQ26, IQ$5:IQ$62)+COUNTIF(IQ$5:IQ26,IQ26)-1&lt;=(IR$65-IP$63), RANK(IQ26, IQ$5:IQ$62)+COUNTIF(IQ$5:IQ26,IQ26)-1, ""), "")</f>
        <v/>
      </c>
      <c r="IS26" s="135">
        <f t="shared" si="150"/>
        <v>0</v>
      </c>
      <c r="IT26" s="123">
        <v>136</v>
      </c>
      <c r="IU26" s="123"/>
      <c r="IV26" s="124">
        <f t="shared" si="151"/>
        <v>2.7975480314312751E-3</v>
      </c>
      <c r="IW26" s="125">
        <f t="shared" si="152"/>
        <v>0</v>
      </c>
      <c r="IX26" s="125">
        <f t="shared" si="153"/>
        <v>136</v>
      </c>
      <c r="IY26" s="125" t="str">
        <f>IF(IT26&lt;&gt;"", IF(RANK(IX26, IX$5:IX$62)+COUNTIF(IX$5:IX26,IX26)-1&lt;=(IY$65-IW$63), RANK(IX26, IX$5:IX$62)+COUNTIF(IX$5:IX26,IX26)-1, ""), "")</f>
        <v/>
      </c>
      <c r="IZ26" s="135">
        <f t="shared" si="154"/>
        <v>0</v>
      </c>
      <c r="JA26" s="123">
        <v>152</v>
      </c>
      <c r="JB26" s="123"/>
      <c r="JC26" s="124">
        <f t="shared" si="155"/>
        <v>3.0919446704637918E-3</v>
      </c>
      <c r="JD26" s="125">
        <f t="shared" si="156"/>
        <v>0</v>
      </c>
      <c r="JE26" s="125">
        <f t="shared" si="157"/>
        <v>152</v>
      </c>
      <c r="JF26" s="125" t="str">
        <f>IF(JA26&lt;&gt;"", IF(RANK(JE26, JE$5:JE$62)+COUNTIF(JE$5:JE26,JE26)-1&lt;=(JF$65-JD$63), RANK(JE26, JE$5:JE$62)+COUNTIF(JE$5:JE26,JE26)-1, ""), "")</f>
        <v/>
      </c>
      <c r="JG26" s="135">
        <f t="shared" si="158"/>
        <v>0</v>
      </c>
      <c r="JH26" s="123">
        <v>218</v>
      </c>
      <c r="JI26" s="123"/>
      <c r="JJ26" s="124">
        <f t="shared" si="159"/>
        <v>4.5432757434924866E-3</v>
      </c>
      <c r="JK26" s="125">
        <f t="shared" si="160"/>
        <v>0</v>
      </c>
      <c r="JL26" s="125">
        <f t="shared" si="161"/>
        <v>218</v>
      </c>
      <c r="JM26" s="125" t="str">
        <f>IF(JH26&lt;&gt;"", IF(RANK(JL26, JL$5:JL$62)+COUNTIF(JL$5:JL26,JL26)-1&lt;=(JM$65-JK$63), RANK(JL26, JL$5:JL$62)+COUNTIF(JL$5:JL26,JL26)-1, ""), "")</f>
        <v/>
      </c>
      <c r="JN26" s="135">
        <f t="shared" si="162"/>
        <v>0</v>
      </c>
      <c r="JO26" s="123">
        <v>159</v>
      </c>
      <c r="JP26" s="123"/>
      <c r="JQ26" s="124">
        <f t="shared" si="163"/>
        <v>3.5058320287522323E-3</v>
      </c>
      <c r="JR26" s="125">
        <f t="shared" si="164"/>
        <v>0</v>
      </c>
      <c r="JS26" s="125">
        <f t="shared" si="165"/>
        <v>159</v>
      </c>
      <c r="JT26" s="125" t="str">
        <f>IF(JO26&lt;&gt;"", IF(RANK(JS26, JS$5:JS$62)+COUNTIF(JS$5:JS26,JS26)-1&lt;=(JT$65-JR$63), RANK(JS26, JS$5:JS$62)+COUNTIF(JS$5:JS26,JS26)-1, ""), "")</f>
        <v/>
      </c>
      <c r="JU26" s="135">
        <f t="shared" si="166"/>
        <v>0</v>
      </c>
      <c r="JV26" s="123">
        <v>115</v>
      </c>
      <c r="JW26" s="123"/>
      <c r="JX26" s="124">
        <f t="shared" si="167"/>
        <v>2.3715252000329951E-3</v>
      </c>
      <c r="JY26" s="125">
        <f t="shared" si="168"/>
        <v>0</v>
      </c>
      <c r="JZ26" s="125">
        <f t="shared" si="169"/>
        <v>115</v>
      </c>
      <c r="KA26" s="125" t="str">
        <f>IF(JV26&lt;&gt;"", IF(RANK(JZ26, JZ$5:JZ$62)+COUNTIF(JZ$5:JZ26,JZ26)-1&lt;=(KA$65-JY$63), RANK(JZ26, JZ$5:JZ$62)+COUNTIF(JZ$5:JZ26,JZ26)-1, ""), "")</f>
        <v/>
      </c>
      <c r="KB26" s="135">
        <f t="shared" si="170"/>
        <v>0</v>
      </c>
      <c r="KC26" s="132" t="str">
        <f t="shared" si="171"/>
        <v/>
      </c>
      <c r="KD26" s="36">
        <f t="shared" si="172"/>
        <v>18762</v>
      </c>
      <c r="KE26" s="36">
        <v>19050</v>
      </c>
      <c r="KF26" s="36">
        <f t="shared" si="173"/>
        <v>37812</v>
      </c>
      <c r="KG26" s="37"/>
      <c r="KH26" s="67" t="str">
        <f t="shared" si="2"/>
        <v/>
      </c>
      <c r="KI26" s="69" t="str">
        <f t="shared" si="3"/>
        <v/>
      </c>
      <c r="KJ26" s="69" t="str">
        <f t="shared" si="174"/>
        <v/>
      </c>
      <c r="KK26" s="69"/>
      <c r="KL26" s="66" t="str">
        <f t="shared" si="175"/>
        <v/>
      </c>
      <c r="KM26" s="69" t="str">
        <f t="shared" si="176"/>
        <v/>
      </c>
      <c r="KN26" s="67" t="str">
        <f t="shared" si="177"/>
        <v/>
      </c>
      <c r="KO26" s="67" t="str">
        <f>IF(KN26&lt;&gt;"", IF(RANK(KN26, $KN$5:$KN$62)+COUNTIF(KN$5:KN26,KN26)-1&lt;=(400-$KJ$63-$KM$63), RANK(KN26, $KN$5:$KN$62)+COUNTIF(KN$5:KN26,KN26)-1, ""), "")</f>
        <v/>
      </c>
      <c r="KP26" s="76" t="str">
        <f t="shared" si="178"/>
        <v/>
      </c>
      <c r="KQ26" s="86" t="str">
        <f t="shared" si="4"/>
        <v/>
      </c>
      <c r="KS26" s="126">
        <f t="shared" si="5"/>
        <v>1.1846059127035794E-3</v>
      </c>
      <c r="KT26" s="45">
        <f t="shared" si="6"/>
        <v>0</v>
      </c>
      <c r="KU26" s="53">
        <f t="shared" si="179"/>
        <v>-1.1846059127035794E-3</v>
      </c>
      <c r="KW26" s="80" t="str">
        <f t="shared" si="7"/>
        <v/>
      </c>
      <c r="KX26" s="45" t="str">
        <f t="shared" si="180"/>
        <v/>
      </c>
      <c r="KY26" s="45" t="str">
        <f t="shared" si="8"/>
        <v/>
      </c>
      <c r="KZ26" s="127" t="str">
        <f t="shared" si="181"/>
        <v/>
      </c>
    </row>
    <row r="27" spans="1:312" ht="15" customHeight="1" x14ac:dyDescent="0.2">
      <c r="A27" s="136" t="s">
        <v>193</v>
      </c>
      <c r="B27" s="137">
        <v>1382</v>
      </c>
      <c r="C27" s="137"/>
      <c r="D27" s="138">
        <f t="shared" si="0"/>
        <v>2.800405268490375E-2</v>
      </c>
      <c r="E27" s="139">
        <f t="shared" si="9"/>
        <v>0</v>
      </c>
      <c r="F27" s="139">
        <f t="shared" si="1"/>
        <v>1382</v>
      </c>
      <c r="G27" s="139" t="str">
        <f>IF(B27&lt;&gt;"", IF(RANK(F27, F$5:F$62)+COUNTIF(F$5:F27,F27)-1&lt;=(G$65-E$63), RANK(F27, F$5:F$62)+COUNTIF(F$5:F27,F27)-1, ""), "")</f>
        <v/>
      </c>
      <c r="H27" s="140">
        <f t="shared" si="10"/>
        <v>0</v>
      </c>
      <c r="I27" s="137">
        <v>991</v>
      </c>
      <c r="J27" s="137"/>
      <c r="K27" s="138">
        <f t="shared" si="11"/>
        <v>2.1570206560302983E-2</v>
      </c>
      <c r="L27" s="139">
        <f t="shared" si="12"/>
        <v>0</v>
      </c>
      <c r="M27" s="139">
        <f t="shared" si="13"/>
        <v>991</v>
      </c>
      <c r="N27" s="139" t="str">
        <f>IF(I27&lt;&gt;"", IF(RANK(M27, M$5:M$62)+COUNTIF(M$5:M27,M27)-1&lt;=(N$65-L$63), RANK(M27, M$5:M$62)+COUNTIF(M$5:M27,M27)-1, ""), "")</f>
        <v/>
      </c>
      <c r="O27" s="140">
        <f t="shared" si="14"/>
        <v>0</v>
      </c>
      <c r="P27" s="137">
        <v>655</v>
      </c>
      <c r="Q27" s="137"/>
      <c r="R27" s="138">
        <f t="shared" si="15"/>
        <v>1.5720628825153005E-2</v>
      </c>
      <c r="S27" s="139">
        <f t="shared" si="16"/>
        <v>0</v>
      </c>
      <c r="T27" s="139">
        <f t="shared" si="17"/>
        <v>655</v>
      </c>
      <c r="U27" s="139" t="str">
        <f>IF(P27&lt;&gt;"", IF(RANK(T27, T$5:T$62)+COUNTIF(T$5:T27,T27)-1&lt;=(U$65-S$63), RANK(T27, T$5:T$62)+COUNTIF(T$5:T27,T27)-1, ""), "")</f>
        <v/>
      </c>
      <c r="V27" s="140">
        <f t="shared" si="18"/>
        <v>0</v>
      </c>
      <c r="W27" s="137">
        <v>1067</v>
      </c>
      <c r="X27" s="137"/>
      <c r="Y27" s="138">
        <f t="shared" si="19"/>
        <v>2.6683672193462876E-2</v>
      </c>
      <c r="Z27" s="139">
        <f t="shared" si="20"/>
        <v>0</v>
      </c>
      <c r="AA27" s="139">
        <f t="shared" si="21"/>
        <v>1067</v>
      </c>
      <c r="AB27" s="139" t="str">
        <f>IF(W27&lt;&gt;"", IF(RANK(AA27, AA$5:AA$62)+COUNTIF(AA$5:AA27,AA27)-1&lt;=(AB$65-Z$63), RANK(AA27, AA$5:AA$62)+COUNTIF(AA$5:AA27,AA27)-1, ""), "")</f>
        <v/>
      </c>
      <c r="AC27" s="140">
        <f t="shared" si="22"/>
        <v>0</v>
      </c>
      <c r="AD27" s="137">
        <v>757</v>
      </c>
      <c r="AE27" s="137"/>
      <c r="AF27" s="138">
        <f t="shared" si="23"/>
        <v>1.9527420935871641E-2</v>
      </c>
      <c r="AG27" s="139">
        <f t="shared" si="24"/>
        <v>0</v>
      </c>
      <c r="AH27" s="139">
        <f t="shared" si="25"/>
        <v>757</v>
      </c>
      <c r="AI27" s="139" t="str">
        <f>IF(AD27&lt;&gt;"", IF(RANK(AH27, AH$5:AH$62)+COUNTIF(AH$5:AH27,AH27)-1&lt;=(AI$65-AG$63), RANK(AH27, AH$5:AH$62)+COUNTIF(AH$5:AH27,AH27)-1, ""), "")</f>
        <v/>
      </c>
      <c r="AJ27" s="140">
        <f t="shared" si="26"/>
        <v>0</v>
      </c>
      <c r="AK27" s="137">
        <v>1794</v>
      </c>
      <c r="AL27" s="137"/>
      <c r="AM27" s="138">
        <f t="shared" si="27"/>
        <v>3.6363636363636362E-2</v>
      </c>
      <c r="AN27" s="139">
        <f t="shared" si="28"/>
        <v>0</v>
      </c>
      <c r="AO27" s="139">
        <f t="shared" si="29"/>
        <v>1794</v>
      </c>
      <c r="AP27" s="139" t="str">
        <f>IF(AK27&lt;&gt;"", IF(RANK(AO27, AO$5:AO$62)+COUNTIF(AO$5:AO27,AO27)-1&lt;=(AP$65-AN$63), RANK(AO27, AO$5:AO$62)+COUNTIF(AO$5:AO27,AO27)-1, ""), "")</f>
        <v/>
      </c>
      <c r="AQ27" s="140">
        <f t="shared" si="30"/>
        <v>0</v>
      </c>
      <c r="AR27" s="137">
        <v>1417</v>
      </c>
      <c r="AS27" s="137"/>
      <c r="AT27" s="138">
        <f t="shared" si="31"/>
        <v>3.3448210744972146E-2</v>
      </c>
      <c r="AU27" s="139">
        <f t="shared" si="32"/>
        <v>0</v>
      </c>
      <c r="AV27" s="139">
        <f t="shared" si="33"/>
        <v>1417</v>
      </c>
      <c r="AW27" s="139" t="str">
        <f>IF(AR27&lt;&gt;"", IF(RANK(AV27, AV$5:AV$62)+COUNTIF(AV$5:AV27,AV27)-1&lt;=(AW$65-AU$63), RANK(AV27, AV$5:AV$62)+COUNTIF(AV$5:AV27,AV27)-1, ""), "")</f>
        <v/>
      </c>
      <c r="AX27" s="140">
        <f t="shared" si="34"/>
        <v>0</v>
      </c>
      <c r="AY27" s="137">
        <v>3243</v>
      </c>
      <c r="AZ27" s="137"/>
      <c r="BA27" s="138">
        <f t="shared" si="35"/>
        <v>6.5654418463407221E-2</v>
      </c>
      <c r="BB27" s="139">
        <f t="shared" si="36"/>
        <v>0</v>
      </c>
      <c r="BC27" s="139">
        <f t="shared" si="37"/>
        <v>3243</v>
      </c>
      <c r="BD27" s="139" t="str">
        <f>IF(AY27&lt;&gt;"", IF(RANK(BC27, BC$5:BC$62)+COUNTIF(BC$5:BC27,BC27)-1&lt;=(BD$65-BB$63), RANK(BC27, BC$5:BC$62)+COUNTIF(BC$5:BC27,BC27)-1, ""), "")</f>
        <v/>
      </c>
      <c r="BE27" s="140">
        <f t="shared" si="38"/>
        <v>0</v>
      </c>
      <c r="BF27" s="137">
        <v>2721</v>
      </c>
      <c r="BG27" s="137"/>
      <c r="BH27" s="138">
        <f t="shared" si="39"/>
        <v>5.3400058875478364E-2</v>
      </c>
      <c r="BI27" s="139">
        <f t="shared" si="40"/>
        <v>0</v>
      </c>
      <c r="BJ27" s="139">
        <f t="shared" si="41"/>
        <v>2721</v>
      </c>
      <c r="BK27" s="139" t="str">
        <f>IF(BF27&lt;&gt;"", IF(RANK(BJ27, BJ$5:BJ$62)+COUNTIF(BJ$5:BJ27,BJ27)-1&lt;=(BK$65-BI$63), RANK(BJ27, BJ$5:BJ$62)+COUNTIF(BJ$5:BJ27,BJ27)-1, ""), "")</f>
        <v/>
      </c>
      <c r="BL27" s="140">
        <f t="shared" si="42"/>
        <v>0</v>
      </c>
      <c r="BM27" s="137">
        <v>3429</v>
      </c>
      <c r="BN27" s="137"/>
      <c r="BO27" s="138">
        <f t="shared" si="43"/>
        <v>6.9620124662457109E-2</v>
      </c>
      <c r="BP27" s="139">
        <f t="shared" si="44"/>
        <v>0</v>
      </c>
      <c r="BQ27" s="139">
        <f t="shared" si="45"/>
        <v>3429</v>
      </c>
      <c r="BR27" s="139" t="str">
        <f>IF(BM27&lt;&gt;"", IF(RANK(BQ27, BQ$5:BQ$62)+COUNTIF(BQ$5:BQ27,BQ27)-1&lt;=(BR$65-BP$63), RANK(BQ27, BQ$5:BQ$62)+COUNTIF(BQ$5:BQ27,BQ27)-1, ""), "")</f>
        <v/>
      </c>
      <c r="BS27" s="140">
        <f t="shared" si="46"/>
        <v>0</v>
      </c>
      <c r="BT27" s="137">
        <v>4055</v>
      </c>
      <c r="BU27" s="137"/>
      <c r="BV27" s="138">
        <f t="shared" si="47"/>
        <v>8.1223459658681191E-2</v>
      </c>
      <c r="BW27" s="139">
        <f t="shared" si="48"/>
        <v>0</v>
      </c>
      <c r="BX27" s="139">
        <f t="shared" si="49"/>
        <v>4055</v>
      </c>
      <c r="BY27" s="139" t="str">
        <f>IF(BT27&lt;&gt;"", IF(RANK(BX27, BX$5:BX$62)+COUNTIF(BX$5:BX27,BX27)-1&lt;=(BY$65-BW$63), RANK(BX27, BX$5:BX$62)+COUNTIF(BX$5:BX27,BX27)-1, ""), "")</f>
        <v/>
      </c>
      <c r="BZ27" s="140">
        <f t="shared" si="50"/>
        <v>0</v>
      </c>
      <c r="CA27" s="137">
        <v>5957</v>
      </c>
      <c r="CB27" s="137"/>
      <c r="CC27" s="138">
        <f t="shared" si="51"/>
        <v>0.11853782783460023</v>
      </c>
      <c r="CD27" s="139">
        <f t="shared" si="52"/>
        <v>0</v>
      </c>
      <c r="CE27" s="139">
        <f t="shared" si="53"/>
        <v>5957</v>
      </c>
      <c r="CF27" s="139" t="str">
        <f>IF(CA27&lt;&gt;"", IF(RANK(CE27, CE$5:CE$62)+COUNTIF(CE$5:CE27,CE27)-1&lt;=(CF$65-CD$63), RANK(CE27, CE$5:CE$62)+COUNTIF(CE$5:CE27,CE27)-1, ""), "")</f>
        <v/>
      </c>
      <c r="CG27" s="140">
        <f t="shared" si="54"/>
        <v>0</v>
      </c>
      <c r="CH27" s="137">
        <v>6847</v>
      </c>
      <c r="CI27" s="137"/>
      <c r="CJ27" s="138">
        <f t="shared" si="55"/>
        <v>0.13214575211332844</v>
      </c>
      <c r="CK27" s="139">
        <f t="shared" si="56"/>
        <v>0</v>
      </c>
      <c r="CL27" s="139">
        <f t="shared" si="57"/>
        <v>6847</v>
      </c>
      <c r="CM27" s="139" t="str">
        <f>IF(CH27&lt;&gt;"", IF(RANK(CL27, CL$5:CL$62)+COUNTIF(CL$5:CL27,CL27)-1&lt;=(CM$65-CK$63), RANK(CL27, CL$5:CL$62)+COUNTIF(CL$5:CL27,CL27)-1, ""), "")</f>
        <v/>
      </c>
      <c r="CN27" s="140">
        <f t="shared" si="58"/>
        <v>0</v>
      </c>
      <c r="CO27" s="137">
        <v>4954</v>
      </c>
      <c r="CP27" s="137"/>
      <c r="CQ27" s="138">
        <f t="shared" si="59"/>
        <v>9.7769883560292092E-2</v>
      </c>
      <c r="CR27" s="139">
        <f t="shared" si="60"/>
        <v>0</v>
      </c>
      <c r="CS27" s="139">
        <f t="shared" si="61"/>
        <v>4954</v>
      </c>
      <c r="CT27" s="139" t="str">
        <f>IF(CO27&lt;&gt;"", IF(RANK(CS27, CS$5:CS$62)+COUNTIF(CS$5:CS27,CS27)-1&lt;=(CT$65-CR$63), RANK(CS27, CS$5:CS$62)+COUNTIF(CS$5:CS27,CS27)-1, ""), "")</f>
        <v/>
      </c>
      <c r="CU27" s="140">
        <f t="shared" si="62"/>
        <v>0</v>
      </c>
      <c r="CV27" s="137">
        <v>3640</v>
      </c>
      <c r="CW27" s="137"/>
      <c r="CX27" s="138">
        <f t="shared" si="63"/>
        <v>7.7844311377245512E-2</v>
      </c>
      <c r="CY27" s="139">
        <f t="shared" si="64"/>
        <v>0</v>
      </c>
      <c r="CZ27" s="139">
        <f t="shared" si="65"/>
        <v>3640</v>
      </c>
      <c r="DA27" s="139" t="str">
        <f>IF(CV27&lt;&gt;"", IF(RANK(CZ27, CZ$5:CZ$62)+COUNTIF(CZ$5:CZ27,CZ27)-1&lt;=(DA$65-CY$63), RANK(CZ27, CZ$5:CZ$62)+COUNTIF(CZ$5:CZ27,CZ27)-1, ""), "")</f>
        <v/>
      </c>
      <c r="DB27" s="140">
        <f t="shared" si="66"/>
        <v>0</v>
      </c>
      <c r="DC27" s="137">
        <v>418</v>
      </c>
      <c r="DD27" s="137"/>
      <c r="DE27" s="138">
        <f t="shared" si="67"/>
        <v>8.1017172539442576E-3</v>
      </c>
      <c r="DF27" s="139">
        <f t="shared" si="68"/>
        <v>0</v>
      </c>
      <c r="DG27" s="139">
        <f t="shared" si="69"/>
        <v>418</v>
      </c>
      <c r="DH27" s="139" t="str">
        <f>IF(DC27&lt;&gt;"", IF(RANK(DG27, DG$5:DG$62)+COUNTIF(DG$5:DG27,DG27)-1&lt;=(DH$65-DF$63), RANK(DG27, DG$5:DG$62)+COUNTIF(DG$5:DG27,DG27)-1, ""), "")</f>
        <v/>
      </c>
      <c r="DI27" s="140">
        <f t="shared" si="70"/>
        <v>0</v>
      </c>
      <c r="DJ27" s="137">
        <v>1175</v>
      </c>
      <c r="DK27" s="137"/>
      <c r="DL27" s="138">
        <f t="shared" si="71"/>
        <v>2.43326637536499E-2</v>
      </c>
      <c r="DM27" s="139">
        <f t="shared" si="72"/>
        <v>0</v>
      </c>
      <c r="DN27" s="139">
        <f t="shared" si="73"/>
        <v>1175</v>
      </c>
      <c r="DO27" s="139" t="str">
        <f>IF(DJ27&lt;&gt;"", IF(RANK(DN27, DN$5:DN$62)+COUNTIF(DN$5:DN27,DN27)-1&lt;=(DO$65-DM$63), RANK(DN27, DN$5:DN$62)+COUNTIF(DN$5:DN27,DN27)-1, ""), "")</f>
        <v/>
      </c>
      <c r="DP27" s="140">
        <f t="shared" si="74"/>
        <v>0</v>
      </c>
      <c r="DQ27" s="137">
        <v>909</v>
      </c>
      <c r="DR27" s="137"/>
      <c r="DS27" s="138">
        <f t="shared" si="75"/>
        <v>1.8627430889977252E-2</v>
      </c>
      <c r="DT27" s="139">
        <f t="shared" si="76"/>
        <v>0</v>
      </c>
      <c r="DU27" s="139">
        <f t="shared" si="77"/>
        <v>909</v>
      </c>
      <c r="DV27" s="139" t="str">
        <f>IF(DQ27&lt;&gt;"", IF(RANK(DU27, DU$5:DU$62)+COUNTIF(DU$5:DU27,DU27)-1&lt;=(DV$65-DT$63), RANK(DU27, DU$5:DU$62)+COUNTIF(DU$5:DU27,DU27)-1, ""), "")</f>
        <v/>
      </c>
      <c r="DW27" s="140">
        <f t="shared" si="78"/>
        <v>0</v>
      </c>
      <c r="DX27" s="137">
        <v>451</v>
      </c>
      <c r="DY27" s="137"/>
      <c r="DZ27" s="138">
        <f t="shared" si="79"/>
        <v>9.8538311957875411E-3</v>
      </c>
      <c r="EA27" s="139">
        <f t="shared" si="80"/>
        <v>0</v>
      </c>
      <c r="EB27" s="139">
        <f t="shared" si="81"/>
        <v>451</v>
      </c>
      <c r="EC27" s="139" t="str">
        <f>IF(DX27&lt;&gt;"", IF(RANK(EB27, EB$5:EB$62)+COUNTIF(EB$5:EB27,EB27)-1&lt;=(EC$65-EA$63), RANK(EB27, EB$5:EB$62)+COUNTIF(EB$5:EB27,EB27)-1, ""), "")</f>
        <v/>
      </c>
      <c r="ED27" s="140">
        <f t="shared" si="82"/>
        <v>0</v>
      </c>
      <c r="EE27" s="137">
        <v>602</v>
      </c>
      <c r="EF27" s="137"/>
      <c r="EG27" s="138">
        <f t="shared" si="83"/>
        <v>1.1539419962046426E-2</v>
      </c>
      <c r="EH27" s="139">
        <f t="shared" si="84"/>
        <v>0</v>
      </c>
      <c r="EI27" s="139">
        <f t="shared" si="85"/>
        <v>602</v>
      </c>
      <c r="EJ27" s="139" t="str">
        <f>IF(EE27&lt;&gt;"", IF(RANK(EI27, EI$5:EI$62)+COUNTIF(EI$5:EI27,EI27)-1&lt;=(EJ$65-EH$63), RANK(EI27, EI$5:EI$62)+COUNTIF(EI$5:EI27,EI27)-1, ""), "")</f>
        <v/>
      </c>
      <c r="EK27" s="140">
        <f t="shared" si="86"/>
        <v>0</v>
      </c>
      <c r="EL27" s="137">
        <v>264</v>
      </c>
      <c r="EM27" s="137"/>
      <c r="EN27" s="138">
        <f t="shared" si="87"/>
        <v>5.6366897258519084E-3</v>
      </c>
      <c r="EO27" s="139">
        <f t="shared" si="88"/>
        <v>0</v>
      </c>
      <c r="EP27" s="139">
        <f t="shared" si="89"/>
        <v>264</v>
      </c>
      <c r="EQ27" s="139" t="str">
        <f>IF(EL27&lt;&gt;"", IF(RANK(EP27, EP$5:EP$62)+COUNTIF(EP$5:EP27,EP27)-1&lt;=(EQ$65-EO$63), RANK(EP27, EP$5:EP$62)+COUNTIF(EP$5:EP27,EP27)-1, ""), "")</f>
        <v/>
      </c>
      <c r="ER27" s="140">
        <f t="shared" si="90"/>
        <v>0</v>
      </c>
      <c r="ES27" s="137">
        <v>316</v>
      </c>
      <c r="ET27" s="137"/>
      <c r="EU27" s="138">
        <f t="shared" si="91"/>
        <v>6.2810574438481419E-3</v>
      </c>
      <c r="EV27" s="139">
        <f t="shared" si="92"/>
        <v>0</v>
      </c>
      <c r="EW27" s="139">
        <f t="shared" si="93"/>
        <v>316</v>
      </c>
      <c r="EX27" s="139" t="str">
        <f>IF(ES27&lt;&gt;"", IF(RANK(EW27, EW$5:EW$62)+COUNTIF(EW$5:EW27,EW27)-1&lt;=(EX$65-EV$63), RANK(EW27, EW$5:EW$62)+COUNTIF(EW$5:EW27,EW27)-1, ""), "")</f>
        <v/>
      </c>
      <c r="EY27" s="140">
        <f t="shared" si="94"/>
        <v>0</v>
      </c>
      <c r="EZ27" s="137">
        <v>304</v>
      </c>
      <c r="FA27" s="137"/>
      <c r="FB27" s="138">
        <f t="shared" si="95"/>
        <v>6.0521600637069477E-3</v>
      </c>
      <c r="FC27" s="139">
        <f t="shared" si="96"/>
        <v>0</v>
      </c>
      <c r="FD27" s="139">
        <f t="shared" si="97"/>
        <v>304</v>
      </c>
      <c r="FE27" s="139" t="str">
        <f>IF(EZ27&lt;&gt;"", IF(RANK(FD27, FD$5:FD$62)+COUNTIF(FD$5:FD27,FD27)-1&lt;=(FE$65-FC$63), RANK(FD27, FD$5:FD$62)+COUNTIF(FD$5:FD27,FD27)-1, ""), "")</f>
        <v/>
      </c>
      <c r="FF27" s="140">
        <f t="shared" si="98"/>
        <v>0</v>
      </c>
      <c r="FG27" s="137">
        <v>234</v>
      </c>
      <c r="FH27" s="137"/>
      <c r="FI27" s="138">
        <f t="shared" si="99"/>
        <v>5.0211359783704909E-3</v>
      </c>
      <c r="FJ27" s="139">
        <f t="shared" si="100"/>
        <v>0</v>
      </c>
      <c r="FK27" s="139">
        <f t="shared" si="101"/>
        <v>234</v>
      </c>
      <c r="FL27" s="139" t="str">
        <f>IF(FG27&lt;&gt;"", IF(RANK(FK27, FK$5:FK$62)+COUNTIF(FK$5:FK27,FK27)-1&lt;=(FL$65-FJ$63), RANK(FK27, FK$5:FK$62)+COUNTIF(FK$5:FK27,FK27)-1, ""), "")</f>
        <v/>
      </c>
      <c r="FM27" s="140">
        <f t="shared" si="102"/>
        <v>0</v>
      </c>
      <c r="FN27" s="137">
        <v>183</v>
      </c>
      <c r="FO27" s="137"/>
      <c r="FP27" s="138">
        <f t="shared" si="103"/>
        <v>3.9635268891728571E-3</v>
      </c>
      <c r="FQ27" s="139">
        <f t="shared" si="104"/>
        <v>0</v>
      </c>
      <c r="FR27" s="139">
        <f t="shared" si="105"/>
        <v>183</v>
      </c>
      <c r="FS27" s="139" t="str">
        <f>IF(FN27&lt;&gt;"", IF(RANK(FR27, FR$5:FR$62)+COUNTIF(FR$5:FR27,FR27)-1&lt;=(FS$65-FQ$63), RANK(FR27, FR$5:FR$62)+COUNTIF(FR$5:FR27,FR27)-1, ""), "")</f>
        <v/>
      </c>
      <c r="FT27" s="140">
        <f t="shared" si="106"/>
        <v>0</v>
      </c>
      <c r="FU27" s="137">
        <v>1153</v>
      </c>
      <c r="FV27" s="137"/>
      <c r="FW27" s="138">
        <f t="shared" si="107"/>
        <v>2.4718089439608969E-2</v>
      </c>
      <c r="FX27" s="139">
        <f t="shared" si="108"/>
        <v>0</v>
      </c>
      <c r="FY27" s="139">
        <f t="shared" si="109"/>
        <v>1153</v>
      </c>
      <c r="FZ27" s="139" t="str">
        <f>IF(FU27&lt;&gt;"", IF(RANK(FY27, FY$5:FY$62)+COUNTIF(FY$5:FY27,FY27)-1&lt;=(FZ$65-FX$63), RANK(FY27, FY$5:FY$62)+COUNTIF(FY$5:FY27,FY27)-1, ""), "")</f>
        <v/>
      </c>
      <c r="GA27" s="140">
        <f t="shared" si="110"/>
        <v>0</v>
      </c>
      <c r="GB27" s="137">
        <v>512</v>
      </c>
      <c r="GC27" s="137"/>
      <c r="GD27" s="138">
        <f t="shared" si="111"/>
        <v>1.1910577616488706E-2</v>
      </c>
      <c r="GE27" s="139">
        <f t="shared" si="112"/>
        <v>0</v>
      </c>
      <c r="GF27" s="139">
        <f t="shared" si="113"/>
        <v>512</v>
      </c>
      <c r="GG27" s="139" t="str">
        <f>IF(GB27&lt;&gt;"", IF(RANK(GF27, GF$5:GF$62)+COUNTIF(GF$5:GF27,GF27)-1&lt;=(GG$65-GE$63), RANK(GF27, GF$5:GF$62)+COUNTIF(GF$5:GF27,GF27)-1, ""), "")</f>
        <v/>
      </c>
      <c r="GH27" s="140">
        <f t="shared" si="114"/>
        <v>0</v>
      </c>
      <c r="GI27" s="137">
        <v>1097</v>
      </c>
      <c r="GJ27" s="137"/>
      <c r="GK27" s="138">
        <f t="shared" si="115"/>
        <v>2.3396178126599557E-2</v>
      </c>
      <c r="GL27" s="139">
        <f t="shared" si="116"/>
        <v>0</v>
      </c>
      <c r="GM27" s="139">
        <f t="shared" si="117"/>
        <v>1097</v>
      </c>
      <c r="GN27" s="139" t="str">
        <f>IF(GI27&lt;&gt;"", IF(RANK(GM27, GM$5:GM$62)+COUNTIF(GM$5:GM27,GM27)-1&lt;=(GN$65-GL$63), RANK(GM27, GM$5:GM$62)+COUNTIF(GM$5:GM27,GM27)-1, ""), "")</f>
        <v/>
      </c>
      <c r="GO27" s="140">
        <f t="shared" si="118"/>
        <v>0</v>
      </c>
      <c r="GP27" s="137">
        <v>906</v>
      </c>
      <c r="GQ27" s="137"/>
      <c r="GR27" s="138">
        <f t="shared" si="119"/>
        <v>1.8336369156041286E-2</v>
      </c>
      <c r="GS27" s="139">
        <f t="shared" si="120"/>
        <v>0</v>
      </c>
      <c r="GT27" s="139">
        <f t="shared" si="121"/>
        <v>906</v>
      </c>
      <c r="GU27" s="139" t="str">
        <f>IF(GP27&lt;&gt;"", IF(RANK(GT27, GT$5:GT$62)+COUNTIF(GT$5:GT27,GT27)-1&lt;=(GU$65-GS$63), RANK(GT27, GT$5:GT$62)+COUNTIF(GT$5:GT27,GT27)-1, ""), "")</f>
        <v/>
      </c>
      <c r="GV27" s="140">
        <f t="shared" si="122"/>
        <v>0</v>
      </c>
      <c r="GW27" s="137">
        <v>1055</v>
      </c>
      <c r="GX27" s="137"/>
      <c r="GY27" s="138">
        <f t="shared" si="123"/>
        <v>2.4655293292825425E-2</v>
      </c>
      <c r="GZ27" s="139">
        <f t="shared" si="124"/>
        <v>0</v>
      </c>
      <c r="HA27" s="139">
        <f t="shared" si="125"/>
        <v>1055</v>
      </c>
      <c r="HB27" s="139" t="str">
        <f>IF(GW27&lt;&gt;"", IF(RANK(HA27, HA$5:HA$62)+COUNTIF(HA$5:HA27,HA27)-1&lt;=(HB$65-GZ$63), RANK(HA27, HA$5:HA$62)+COUNTIF(HA$5:HA27,HA27)-1, ""), "")</f>
        <v/>
      </c>
      <c r="HC27" s="140">
        <f t="shared" si="126"/>
        <v>0</v>
      </c>
      <c r="HD27" s="137">
        <v>1680</v>
      </c>
      <c r="HE27" s="137"/>
      <c r="HF27" s="138">
        <f t="shared" si="127"/>
        <v>3.9108876318178644E-2</v>
      </c>
      <c r="HG27" s="139">
        <f t="shared" si="128"/>
        <v>0</v>
      </c>
      <c r="HH27" s="139">
        <f t="shared" si="129"/>
        <v>1680</v>
      </c>
      <c r="HI27" s="139" t="str">
        <f>IF(HD27&lt;&gt;"", IF(RANK(HH27, HH$5:HH$62)+COUNTIF(HH$5:HH27,HH27)-1&lt;=(HI$65-HG$63), RANK(HH27, HH$5:HH$62)+COUNTIF(HH$5:HH27,HH27)-1, ""), "")</f>
        <v/>
      </c>
      <c r="HJ27" s="140">
        <f t="shared" si="130"/>
        <v>0</v>
      </c>
      <c r="HK27" s="137">
        <v>743</v>
      </c>
      <c r="HL27" s="137"/>
      <c r="HM27" s="138">
        <f t="shared" si="131"/>
        <v>1.8184043073910916E-2</v>
      </c>
      <c r="HN27" s="139">
        <f t="shared" si="132"/>
        <v>0</v>
      </c>
      <c r="HO27" s="139">
        <f t="shared" si="133"/>
        <v>743</v>
      </c>
      <c r="HP27" s="139" t="str">
        <f>IF(HK27&lt;&gt;"", IF(RANK(HO27, HO$5:HO$62)+COUNTIF(HO$5:HO27,HO27)-1&lt;=(HP$65-HN$63), RANK(HO27, HO$5:HO$62)+COUNTIF(HO$5:HO27,HO27)-1, ""), "")</f>
        <v/>
      </c>
      <c r="HQ27" s="140">
        <f t="shared" si="134"/>
        <v>0</v>
      </c>
      <c r="HR27" s="137">
        <v>1029</v>
      </c>
      <c r="HS27" s="137"/>
      <c r="HT27" s="138">
        <f t="shared" si="135"/>
        <v>2.562378604512177E-2</v>
      </c>
      <c r="HU27" s="139">
        <f t="shared" si="136"/>
        <v>0</v>
      </c>
      <c r="HV27" s="139">
        <f t="shared" si="137"/>
        <v>1029</v>
      </c>
      <c r="HW27" s="139" t="str">
        <f>IF(HR27&lt;&gt;"", IF(RANK(HV27, HV$5:HV$62)+COUNTIF(HV$5:HV27,HV27)-1&lt;=(HW$65-HU$63), RANK(HV27, HV$5:HV$62)+COUNTIF(HV$5:HV27,HV27)-1, ""), "")</f>
        <v/>
      </c>
      <c r="HX27" s="140">
        <f t="shared" si="138"/>
        <v>0</v>
      </c>
      <c r="HY27" s="137">
        <v>1414</v>
      </c>
      <c r="HZ27" s="137"/>
      <c r="IA27" s="138">
        <f t="shared" si="139"/>
        <v>3.7271337445305495E-2</v>
      </c>
      <c r="IB27" s="139">
        <f t="shared" si="140"/>
        <v>0</v>
      </c>
      <c r="IC27" s="139">
        <f t="shared" si="141"/>
        <v>1414</v>
      </c>
      <c r="ID27" s="139" t="str">
        <f>IF(HY27&lt;&gt;"", IF(RANK(IC27, IC$5:IC$62)+COUNTIF(IC$5:IC27,IC27)-1&lt;=(ID$65-IB$63), RANK(IC27, IC$5:IC$62)+COUNTIF(IC$5:IC27,IC27)-1, ""), "")</f>
        <v/>
      </c>
      <c r="IE27" s="140">
        <f t="shared" si="142"/>
        <v>0</v>
      </c>
      <c r="IF27" s="137">
        <v>1564</v>
      </c>
      <c r="IG27" s="137"/>
      <c r="IH27" s="138">
        <f t="shared" si="143"/>
        <v>3.7796950143792744E-2</v>
      </c>
      <c r="II27" s="139">
        <f t="shared" si="144"/>
        <v>0</v>
      </c>
      <c r="IJ27" s="139">
        <f t="shared" si="145"/>
        <v>1564</v>
      </c>
      <c r="IK27" s="139" t="str">
        <f>IF(IF27&lt;&gt;"", IF(RANK(IJ27, IJ$5:IJ$62)+COUNTIF(IJ$5:IJ27,IJ27)-1&lt;=(IK$65-II$63), RANK(IJ27, IJ$5:IJ$62)+COUNTIF(IJ$5:IJ27,IJ27)-1, ""), "")</f>
        <v/>
      </c>
      <c r="IL27" s="140">
        <f t="shared" si="146"/>
        <v>0</v>
      </c>
      <c r="IM27" s="137">
        <v>850</v>
      </c>
      <c r="IN27" s="137"/>
      <c r="IO27" s="138">
        <f t="shared" si="147"/>
        <v>2.031694433157253E-2</v>
      </c>
      <c r="IP27" s="139">
        <f t="shared" si="148"/>
        <v>0</v>
      </c>
      <c r="IQ27" s="139">
        <f t="shared" si="149"/>
        <v>850</v>
      </c>
      <c r="IR27" s="139" t="str">
        <f>IF(IM27&lt;&gt;"", IF(RANK(IQ27, IQ$5:IQ$62)+COUNTIF(IQ$5:IQ27,IQ27)-1&lt;=(IR$65-IP$63), RANK(IQ27, IQ$5:IQ$62)+COUNTIF(IQ$5:IQ27,IQ27)-1, ""), "")</f>
        <v/>
      </c>
      <c r="IS27" s="140">
        <f t="shared" si="150"/>
        <v>0</v>
      </c>
      <c r="IT27" s="137">
        <v>3958</v>
      </c>
      <c r="IU27" s="137"/>
      <c r="IV27" s="138">
        <f t="shared" si="151"/>
        <v>8.1416875797095486E-2</v>
      </c>
      <c r="IW27" s="139">
        <f t="shared" si="152"/>
        <v>0</v>
      </c>
      <c r="IX27" s="139">
        <f t="shared" si="153"/>
        <v>3958</v>
      </c>
      <c r="IY27" s="139" t="str">
        <f>IF(IT27&lt;&gt;"", IF(RANK(IX27, IX$5:IX$62)+COUNTIF(IX$5:IX27,IX27)-1&lt;=(IY$65-IW$63), RANK(IX27, IX$5:IX$62)+COUNTIF(IX$5:IX27,IX27)-1, ""), "")</f>
        <v/>
      </c>
      <c r="IZ27" s="140">
        <f t="shared" si="154"/>
        <v>0</v>
      </c>
      <c r="JA27" s="137">
        <v>2681</v>
      </c>
      <c r="JB27" s="137"/>
      <c r="JC27" s="138">
        <f t="shared" si="155"/>
        <v>5.4536208299430435E-2</v>
      </c>
      <c r="JD27" s="139">
        <f t="shared" si="156"/>
        <v>0</v>
      </c>
      <c r="JE27" s="139">
        <f t="shared" si="157"/>
        <v>2681</v>
      </c>
      <c r="JF27" s="139" t="str">
        <f>IF(JA27&lt;&gt;"", IF(RANK(JE27, JE$5:JE$62)+COUNTIF(JE$5:JE27,JE27)-1&lt;=(JF$65-JD$63), RANK(JE27, JE$5:JE$62)+COUNTIF(JE$5:JE27,JE27)-1, ""), "")</f>
        <v/>
      </c>
      <c r="JG27" s="140">
        <f t="shared" si="158"/>
        <v>0</v>
      </c>
      <c r="JH27" s="137">
        <v>1309</v>
      </c>
      <c r="JI27" s="137"/>
      <c r="JJ27" s="138">
        <f t="shared" si="159"/>
        <v>2.7280495175374612E-2</v>
      </c>
      <c r="JK27" s="139">
        <f t="shared" si="160"/>
        <v>0</v>
      </c>
      <c r="JL27" s="139">
        <f t="shared" si="161"/>
        <v>1309</v>
      </c>
      <c r="JM27" s="139" t="str">
        <f>IF(JH27&lt;&gt;"", IF(RANK(JL27, JL$5:JL$62)+COUNTIF(JL$5:JL27,JL27)-1&lt;=(JM$65-JK$63), RANK(JL27, JL$5:JL$62)+COUNTIF(JL$5:JL27,JL27)-1, ""), "")</f>
        <v/>
      </c>
      <c r="JN27" s="140">
        <f t="shared" si="162"/>
        <v>0</v>
      </c>
      <c r="JO27" s="137">
        <v>984</v>
      </c>
      <c r="JP27" s="137"/>
      <c r="JQ27" s="138">
        <f t="shared" si="163"/>
        <v>2.1696469913787399E-2</v>
      </c>
      <c r="JR27" s="139">
        <f t="shared" si="164"/>
        <v>0</v>
      </c>
      <c r="JS27" s="139">
        <f t="shared" si="165"/>
        <v>984</v>
      </c>
      <c r="JT27" s="139" t="str">
        <f>IF(JO27&lt;&gt;"", IF(RANK(JS27, JS$5:JS$62)+COUNTIF(JS$5:JS27,JS27)-1&lt;=(JT$65-JR$63), RANK(JS27, JS$5:JS$62)+COUNTIF(JS$5:JS27,JS27)-1, ""), "")</f>
        <v/>
      </c>
      <c r="JU27" s="140">
        <f t="shared" si="166"/>
        <v>0</v>
      </c>
      <c r="JV27" s="137">
        <v>802</v>
      </c>
      <c r="JW27" s="137"/>
      <c r="JX27" s="138">
        <f t="shared" si="167"/>
        <v>1.6538810525447496E-2</v>
      </c>
      <c r="JY27" s="139">
        <f t="shared" si="168"/>
        <v>0</v>
      </c>
      <c r="JZ27" s="139">
        <f t="shared" si="169"/>
        <v>802</v>
      </c>
      <c r="KA27" s="139" t="str">
        <f>IF(JV27&lt;&gt;"", IF(RANK(JZ27, JZ$5:JZ$62)+COUNTIF(JZ$5:JZ27,JZ27)-1&lt;=(KA$65-JY$63), RANK(JZ27, JZ$5:JZ$62)+COUNTIF(JZ$5:JZ27,JZ27)-1, ""), "")</f>
        <v/>
      </c>
      <c r="KB27" s="140">
        <f t="shared" si="170"/>
        <v>0</v>
      </c>
      <c r="KC27" s="141" t="str">
        <f t="shared" si="171"/>
        <v/>
      </c>
      <c r="KD27" s="142">
        <f t="shared" si="172"/>
        <v>69502</v>
      </c>
      <c r="KE27" s="142">
        <v>65924</v>
      </c>
      <c r="KF27" s="142">
        <f t="shared" si="173"/>
        <v>135426</v>
      </c>
      <c r="KG27" s="143"/>
      <c r="KH27" s="144">
        <f t="shared" si="2"/>
        <v>135426</v>
      </c>
      <c r="KI27" s="145" t="str">
        <f t="shared" si="3"/>
        <v/>
      </c>
      <c r="KJ27" s="145" t="str">
        <f t="shared" si="174"/>
        <v/>
      </c>
      <c r="KK27" s="145"/>
      <c r="KL27" s="146">
        <f t="shared" si="175"/>
        <v>1.7446408327321448</v>
      </c>
      <c r="KM27" s="145">
        <f t="shared" si="176"/>
        <v>1</v>
      </c>
      <c r="KN27" s="144">
        <f t="shared" si="177"/>
        <v>57802</v>
      </c>
      <c r="KO27" s="144">
        <f>IF(KN27&lt;&gt;"", IF(RANK(KN27, $KN$5:$KN$62)+COUNTIF(KN$5:KN27,KN27)-1&lt;=(400-$KJ$63-$KM$63), RANK(KN27, $KN$5:$KN$62)+COUNTIF(KN$5:KN27,KN27)-1, ""), "")</f>
        <v>5</v>
      </c>
      <c r="KP27" s="144">
        <f t="shared" si="178"/>
        <v>2</v>
      </c>
      <c r="KQ27" s="147">
        <f t="shared" si="4"/>
        <v>2</v>
      </c>
      <c r="KS27" s="149">
        <f t="shared" si="5"/>
        <v>4.2427388219029661E-3</v>
      </c>
      <c r="KT27" s="150">
        <f t="shared" si="6"/>
        <v>5.0000000000000001E-3</v>
      </c>
      <c r="KU27" s="151">
        <f t="shared" si="179"/>
        <v>7.5726117809703404E-4</v>
      </c>
      <c r="KW27" s="152">
        <f t="shared" si="7"/>
        <v>135426</v>
      </c>
      <c r="KX27" s="150">
        <f t="shared" si="180"/>
        <v>4.350776146389324E-3</v>
      </c>
      <c r="KY27" s="150">
        <f t="shared" si="8"/>
        <v>5.0000000000000001E-3</v>
      </c>
      <c r="KZ27" s="153">
        <f t="shared" si="181"/>
        <v>6.4922385361067605E-4</v>
      </c>
    </row>
    <row r="28" spans="1:312" ht="15" customHeight="1" x14ac:dyDescent="0.2">
      <c r="A28" s="128" t="s">
        <v>194</v>
      </c>
      <c r="B28" s="123">
        <v>47</v>
      </c>
      <c r="C28" s="123"/>
      <c r="D28" s="124">
        <f t="shared" si="0"/>
        <v>9.5238095238095238E-4</v>
      </c>
      <c r="E28" s="125">
        <f t="shared" si="9"/>
        <v>0</v>
      </c>
      <c r="F28" s="125">
        <f t="shared" si="1"/>
        <v>47</v>
      </c>
      <c r="G28" s="125" t="str">
        <f>IF(B28&lt;&gt;"", IF(RANK(F28, F$5:F$62)+COUNTIF(F$5:F28,F28)-1&lt;=(G$65-E$63), RANK(F28, F$5:F$62)+COUNTIF(F$5:F28,F28)-1, ""), "")</f>
        <v/>
      </c>
      <c r="H28" s="135">
        <f t="shared" si="10"/>
        <v>0</v>
      </c>
      <c r="I28" s="123">
        <v>69</v>
      </c>
      <c r="J28" s="123"/>
      <c r="K28" s="124">
        <f t="shared" si="11"/>
        <v>1.5018610016759898E-3</v>
      </c>
      <c r="L28" s="125">
        <f t="shared" si="12"/>
        <v>0</v>
      </c>
      <c r="M28" s="125">
        <f t="shared" si="13"/>
        <v>69</v>
      </c>
      <c r="N28" s="125" t="str">
        <f>IF(I28&lt;&gt;"", IF(RANK(M28, M$5:M$62)+COUNTIF(M$5:M28,M28)-1&lt;=(N$65-L$63), RANK(M28, M$5:M$62)+COUNTIF(M$5:M28,M28)-1, ""), "")</f>
        <v/>
      </c>
      <c r="O28" s="135">
        <f t="shared" si="14"/>
        <v>0</v>
      </c>
      <c r="P28" s="123">
        <v>59</v>
      </c>
      <c r="Q28" s="123"/>
      <c r="R28" s="124">
        <f t="shared" si="15"/>
        <v>1.4160566422656907E-3</v>
      </c>
      <c r="S28" s="125">
        <f t="shared" si="16"/>
        <v>0</v>
      </c>
      <c r="T28" s="125">
        <f t="shared" si="17"/>
        <v>59</v>
      </c>
      <c r="U28" s="125" t="str">
        <f>IF(P28&lt;&gt;"", IF(RANK(T28, T$5:T$62)+COUNTIF(T$5:T28,T28)-1&lt;=(U$65-S$63), RANK(T28, T$5:T$62)+COUNTIF(T$5:T28,T28)-1, ""), "")</f>
        <v/>
      </c>
      <c r="V28" s="135">
        <f t="shared" si="18"/>
        <v>0</v>
      </c>
      <c r="W28" s="123">
        <v>122</v>
      </c>
      <c r="X28" s="123"/>
      <c r="Y28" s="124">
        <f t="shared" si="19"/>
        <v>3.050991572260985E-3</v>
      </c>
      <c r="Z28" s="125">
        <f t="shared" si="20"/>
        <v>0</v>
      </c>
      <c r="AA28" s="125">
        <f t="shared" si="21"/>
        <v>122</v>
      </c>
      <c r="AB28" s="125" t="str">
        <f>IF(W28&lt;&gt;"", IF(RANK(AA28, AA$5:AA$62)+COUNTIF(AA$5:AA28,AA28)-1&lt;=(AB$65-Z$63), RANK(AA28, AA$5:AA$62)+COUNTIF(AA$5:AA28,AA28)-1, ""), "")</f>
        <v/>
      </c>
      <c r="AC28" s="135">
        <f t="shared" si="22"/>
        <v>0</v>
      </c>
      <c r="AD28" s="123">
        <v>152</v>
      </c>
      <c r="AE28" s="123"/>
      <c r="AF28" s="124">
        <f t="shared" si="23"/>
        <v>3.9209616674405409E-3</v>
      </c>
      <c r="AG28" s="125">
        <f t="shared" si="24"/>
        <v>0</v>
      </c>
      <c r="AH28" s="125">
        <f t="shared" si="25"/>
        <v>152</v>
      </c>
      <c r="AI28" s="125" t="str">
        <f>IF(AD28&lt;&gt;"", IF(RANK(AH28, AH$5:AH$62)+COUNTIF(AH$5:AH28,AH28)-1&lt;=(AI$65-AG$63), RANK(AH28, AH$5:AH$62)+COUNTIF(AH$5:AH28,AH28)-1, ""), "")</f>
        <v/>
      </c>
      <c r="AJ28" s="135">
        <f t="shared" si="26"/>
        <v>0</v>
      </c>
      <c r="AK28" s="123">
        <v>115</v>
      </c>
      <c r="AL28" s="123"/>
      <c r="AM28" s="124">
        <f t="shared" si="27"/>
        <v>2.331002331002331E-3</v>
      </c>
      <c r="AN28" s="125">
        <f t="shared" si="28"/>
        <v>0</v>
      </c>
      <c r="AO28" s="125">
        <f t="shared" si="29"/>
        <v>115</v>
      </c>
      <c r="AP28" s="125" t="str">
        <f>IF(AK28&lt;&gt;"", IF(RANK(AO28, AO$5:AO$62)+COUNTIF(AO$5:AO28,AO28)-1&lt;=(AP$65-AN$63), RANK(AO28, AO$5:AO$62)+COUNTIF(AO$5:AO28,AO28)-1, ""), "")</f>
        <v/>
      </c>
      <c r="AQ28" s="135">
        <f t="shared" si="30"/>
        <v>0</v>
      </c>
      <c r="AR28" s="123">
        <v>153</v>
      </c>
      <c r="AS28" s="123"/>
      <c r="AT28" s="124">
        <f t="shared" si="31"/>
        <v>3.6115569823434992E-3</v>
      </c>
      <c r="AU28" s="125">
        <f t="shared" si="32"/>
        <v>0</v>
      </c>
      <c r="AV28" s="125">
        <f t="shared" si="33"/>
        <v>153</v>
      </c>
      <c r="AW28" s="125" t="str">
        <f>IF(AR28&lt;&gt;"", IF(RANK(AV28, AV$5:AV$62)+COUNTIF(AV$5:AV28,AV28)-1&lt;=(AW$65-AU$63), RANK(AV28, AV$5:AV$62)+COUNTIF(AV$5:AV28,AV28)-1, ""), "")</f>
        <v/>
      </c>
      <c r="AX28" s="135">
        <f t="shared" si="34"/>
        <v>0</v>
      </c>
      <c r="AY28" s="123">
        <v>112</v>
      </c>
      <c r="AZ28" s="123"/>
      <c r="BA28" s="124">
        <f t="shared" si="35"/>
        <v>2.267435975301144E-3</v>
      </c>
      <c r="BB28" s="125">
        <f t="shared" si="36"/>
        <v>0</v>
      </c>
      <c r="BC28" s="125">
        <f t="shared" si="37"/>
        <v>112</v>
      </c>
      <c r="BD28" s="125" t="str">
        <f>IF(AY28&lt;&gt;"", IF(RANK(BC28, BC$5:BC$62)+COUNTIF(BC$5:BC28,BC28)-1&lt;=(BD$65-BB$63), RANK(BC28, BC$5:BC$62)+COUNTIF(BC$5:BC28,BC28)-1, ""), "")</f>
        <v/>
      </c>
      <c r="BE28" s="135">
        <f t="shared" si="38"/>
        <v>0</v>
      </c>
      <c r="BF28" s="123">
        <v>90</v>
      </c>
      <c r="BG28" s="123"/>
      <c r="BH28" s="124">
        <f t="shared" si="39"/>
        <v>1.766264350897851E-3</v>
      </c>
      <c r="BI28" s="125">
        <f t="shared" si="40"/>
        <v>0</v>
      </c>
      <c r="BJ28" s="125">
        <f t="shared" si="41"/>
        <v>90</v>
      </c>
      <c r="BK28" s="125" t="str">
        <f>IF(BF28&lt;&gt;"", IF(RANK(BJ28, BJ$5:BJ$62)+COUNTIF(BJ$5:BJ28,BJ28)-1&lt;=(BK$65-BI$63), RANK(BJ28, BJ$5:BJ$62)+COUNTIF(BJ$5:BJ28,BJ28)-1, ""), "")</f>
        <v/>
      </c>
      <c r="BL28" s="135">
        <f t="shared" si="42"/>
        <v>0</v>
      </c>
      <c r="BM28" s="123">
        <v>63</v>
      </c>
      <c r="BN28" s="123"/>
      <c r="BO28" s="124">
        <f t="shared" si="43"/>
        <v>1.2791099019349075E-3</v>
      </c>
      <c r="BP28" s="125">
        <f t="shared" si="44"/>
        <v>0</v>
      </c>
      <c r="BQ28" s="125">
        <f t="shared" si="45"/>
        <v>63</v>
      </c>
      <c r="BR28" s="125" t="str">
        <f>IF(BM28&lt;&gt;"", IF(RANK(BQ28, BQ$5:BQ$62)+COUNTIF(BQ$5:BQ28,BQ28)-1&lt;=(BR$65-BP$63), RANK(BQ28, BQ$5:BQ$62)+COUNTIF(BQ$5:BQ28,BQ28)-1, ""), "")</f>
        <v/>
      </c>
      <c r="BS28" s="135">
        <f t="shared" si="46"/>
        <v>0</v>
      </c>
      <c r="BT28" s="123">
        <v>145</v>
      </c>
      <c r="BU28" s="123"/>
      <c r="BV28" s="124">
        <f t="shared" si="47"/>
        <v>2.9044147103597468E-3</v>
      </c>
      <c r="BW28" s="125">
        <f t="shared" si="48"/>
        <v>0</v>
      </c>
      <c r="BX28" s="125">
        <f t="shared" si="49"/>
        <v>145</v>
      </c>
      <c r="BY28" s="125" t="str">
        <f>IF(BT28&lt;&gt;"", IF(RANK(BX28, BX$5:BX$62)+COUNTIF(BX$5:BX28,BX28)-1&lt;=(BY$65-BW$63), RANK(BX28, BX$5:BX$62)+COUNTIF(BX$5:BX28,BX28)-1, ""), "")</f>
        <v/>
      </c>
      <c r="BZ28" s="135">
        <f t="shared" si="50"/>
        <v>0</v>
      </c>
      <c r="CA28" s="123">
        <v>97</v>
      </c>
      <c r="CB28" s="123"/>
      <c r="CC28" s="124">
        <f t="shared" si="51"/>
        <v>1.9301946113742189E-3</v>
      </c>
      <c r="CD28" s="125">
        <f t="shared" si="52"/>
        <v>0</v>
      </c>
      <c r="CE28" s="125">
        <f t="shared" si="53"/>
        <v>97</v>
      </c>
      <c r="CF28" s="125" t="str">
        <f>IF(CA28&lt;&gt;"", IF(RANK(CE28, CE$5:CE$62)+COUNTIF(CE$5:CE28,CE28)-1&lt;=(CF$65-CD$63), RANK(CE28, CE$5:CE$62)+COUNTIF(CE$5:CE28,CE28)-1, ""), "")</f>
        <v/>
      </c>
      <c r="CG28" s="135">
        <f t="shared" si="54"/>
        <v>0</v>
      </c>
      <c r="CH28" s="123">
        <v>102</v>
      </c>
      <c r="CI28" s="123"/>
      <c r="CJ28" s="124">
        <f t="shared" si="55"/>
        <v>1.968579920484811E-3</v>
      </c>
      <c r="CK28" s="125">
        <f t="shared" si="56"/>
        <v>0</v>
      </c>
      <c r="CL28" s="125">
        <f t="shared" si="57"/>
        <v>102</v>
      </c>
      <c r="CM28" s="125" t="str">
        <f>IF(CH28&lt;&gt;"", IF(RANK(CL28, CL$5:CL$62)+COUNTIF(CL$5:CL28,CL28)-1&lt;=(CM$65-CK$63), RANK(CL28, CL$5:CL$62)+COUNTIF(CL$5:CL28,CL28)-1, ""), "")</f>
        <v/>
      </c>
      <c r="CN28" s="135">
        <f t="shared" si="58"/>
        <v>0</v>
      </c>
      <c r="CO28" s="123">
        <v>59</v>
      </c>
      <c r="CP28" s="123"/>
      <c r="CQ28" s="124">
        <f t="shared" si="59"/>
        <v>1.1643970791395304E-3</v>
      </c>
      <c r="CR28" s="125">
        <f t="shared" si="60"/>
        <v>0</v>
      </c>
      <c r="CS28" s="125">
        <f t="shared" si="61"/>
        <v>59</v>
      </c>
      <c r="CT28" s="125" t="str">
        <f>IF(CO28&lt;&gt;"", IF(RANK(CS28, CS$5:CS$62)+COUNTIF(CS$5:CS28,CS28)-1&lt;=(CT$65-CR$63), RANK(CS28, CS$5:CS$62)+COUNTIF(CS$5:CS28,CS28)-1, ""), "")</f>
        <v/>
      </c>
      <c r="CU28" s="135">
        <f t="shared" si="62"/>
        <v>0</v>
      </c>
      <c r="CV28" s="123">
        <v>140</v>
      </c>
      <c r="CW28" s="123"/>
      <c r="CX28" s="124">
        <f t="shared" si="63"/>
        <v>2.9940119760479044E-3</v>
      </c>
      <c r="CY28" s="125">
        <f t="shared" si="64"/>
        <v>0</v>
      </c>
      <c r="CZ28" s="125">
        <f t="shared" si="65"/>
        <v>140</v>
      </c>
      <c r="DA28" s="125" t="str">
        <f>IF(CV28&lt;&gt;"", IF(RANK(CZ28, CZ$5:CZ$62)+COUNTIF(CZ$5:CZ28,CZ28)-1&lt;=(DA$65-CY$63), RANK(CZ28, CZ$5:CZ$62)+COUNTIF(CZ$5:CZ28,CZ28)-1, ""), "")</f>
        <v/>
      </c>
      <c r="DB28" s="135">
        <f t="shared" si="66"/>
        <v>0</v>
      </c>
      <c r="DC28" s="123">
        <v>96</v>
      </c>
      <c r="DD28" s="123"/>
      <c r="DE28" s="124">
        <f t="shared" si="67"/>
        <v>1.8606814745900685E-3</v>
      </c>
      <c r="DF28" s="125">
        <f t="shared" si="68"/>
        <v>0</v>
      </c>
      <c r="DG28" s="125">
        <f t="shared" si="69"/>
        <v>96</v>
      </c>
      <c r="DH28" s="125" t="str">
        <f>IF(DC28&lt;&gt;"", IF(RANK(DG28, DG$5:DG$62)+COUNTIF(DG$5:DG28,DG28)-1&lt;=(DH$65-DF$63), RANK(DG28, DG$5:DG$62)+COUNTIF(DG$5:DG28,DG28)-1, ""), "")</f>
        <v/>
      </c>
      <c r="DI28" s="135">
        <f t="shared" si="70"/>
        <v>0</v>
      </c>
      <c r="DJ28" s="123">
        <v>82</v>
      </c>
      <c r="DK28" s="123"/>
      <c r="DL28" s="124">
        <f t="shared" si="71"/>
        <v>1.6981093002547164E-3</v>
      </c>
      <c r="DM28" s="125">
        <f t="shared" si="72"/>
        <v>0</v>
      </c>
      <c r="DN28" s="125">
        <f t="shared" si="73"/>
        <v>82</v>
      </c>
      <c r="DO28" s="125" t="str">
        <f>IF(DJ28&lt;&gt;"", IF(RANK(DN28, DN$5:DN$62)+COUNTIF(DN$5:DN28,DN28)-1&lt;=(DO$65-DM$63), RANK(DN28, DN$5:DN$62)+COUNTIF(DN$5:DN28,DN28)-1, ""), "")</f>
        <v/>
      </c>
      <c r="DP28" s="135">
        <f t="shared" si="74"/>
        <v>0</v>
      </c>
      <c r="DQ28" s="123">
        <v>168</v>
      </c>
      <c r="DR28" s="123"/>
      <c r="DS28" s="124">
        <f t="shared" si="75"/>
        <v>3.4426934978175781E-3</v>
      </c>
      <c r="DT28" s="125">
        <f t="shared" si="76"/>
        <v>0</v>
      </c>
      <c r="DU28" s="125">
        <f t="shared" si="77"/>
        <v>168</v>
      </c>
      <c r="DV28" s="125" t="str">
        <f>IF(DQ28&lt;&gt;"", IF(RANK(DU28, DU$5:DU$62)+COUNTIF(DU$5:DU28,DU28)-1&lt;=(DV$65-DT$63), RANK(DU28, DU$5:DU$62)+COUNTIF(DU$5:DU28,DU28)-1, ""), "")</f>
        <v/>
      </c>
      <c r="DW28" s="135">
        <f t="shared" si="78"/>
        <v>0</v>
      </c>
      <c r="DX28" s="123">
        <v>135</v>
      </c>
      <c r="DY28" s="123"/>
      <c r="DZ28" s="124">
        <f t="shared" si="79"/>
        <v>2.9495947038388429E-3</v>
      </c>
      <c r="EA28" s="125">
        <f t="shared" si="80"/>
        <v>0</v>
      </c>
      <c r="EB28" s="125">
        <f t="shared" si="81"/>
        <v>135</v>
      </c>
      <c r="EC28" s="125" t="str">
        <f>IF(DX28&lt;&gt;"", IF(RANK(EB28, EB$5:EB$62)+COUNTIF(EB$5:EB28,EB28)-1&lt;=(EC$65-EA$63), RANK(EB28, EB$5:EB$62)+COUNTIF(EB$5:EB28,EB28)-1, ""), "")</f>
        <v/>
      </c>
      <c r="ED28" s="135">
        <f t="shared" si="82"/>
        <v>0</v>
      </c>
      <c r="EE28" s="123">
        <v>207</v>
      </c>
      <c r="EF28" s="123"/>
      <c r="EG28" s="124">
        <f t="shared" si="83"/>
        <v>3.967873641434568E-3</v>
      </c>
      <c r="EH28" s="125">
        <f t="shared" si="84"/>
        <v>0</v>
      </c>
      <c r="EI28" s="125">
        <f t="shared" si="85"/>
        <v>207</v>
      </c>
      <c r="EJ28" s="125" t="str">
        <f>IF(EE28&lt;&gt;"", IF(RANK(EI28, EI$5:EI$62)+COUNTIF(EI$5:EI28,EI28)-1&lt;=(EJ$65-EH$63), RANK(EI28, EI$5:EI$62)+COUNTIF(EI$5:EI28,EI28)-1, ""), "")</f>
        <v/>
      </c>
      <c r="EK28" s="135">
        <f t="shared" si="86"/>
        <v>0</v>
      </c>
      <c r="EL28" s="123">
        <v>119</v>
      </c>
      <c r="EM28" s="123"/>
      <c r="EN28" s="124">
        <f t="shared" si="87"/>
        <v>2.5407805961226407E-3</v>
      </c>
      <c r="EO28" s="125">
        <f t="shared" si="88"/>
        <v>0</v>
      </c>
      <c r="EP28" s="125">
        <f t="shared" si="89"/>
        <v>119</v>
      </c>
      <c r="EQ28" s="125" t="str">
        <f>IF(EL28&lt;&gt;"", IF(RANK(EP28, EP$5:EP$62)+COUNTIF(EP$5:EP28,EP28)-1&lt;=(EQ$65-EO$63), RANK(EP28, EP$5:EP$62)+COUNTIF(EP$5:EP28,EP28)-1, ""), "")</f>
        <v/>
      </c>
      <c r="ER28" s="135">
        <f t="shared" si="90"/>
        <v>0</v>
      </c>
      <c r="ES28" s="123">
        <v>125</v>
      </c>
      <c r="ET28" s="123"/>
      <c r="EU28" s="124">
        <f t="shared" si="91"/>
        <v>2.4845955078513218E-3</v>
      </c>
      <c r="EV28" s="125">
        <f t="shared" si="92"/>
        <v>0</v>
      </c>
      <c r="EW28" s="125">
        <f t="shared" si="93"/>
        <v>125</v>
      </c>
      <c r="EX28" s="125" t="str">
        <f>IF(ES28&lt;&gt;"", IF(RANK(EW28, EW$5:EW$62)+COUNTIF(EW$5:EW28,EW28)-1&lt;=(EX$65-EV$63), RANK(EW28, EW$5:EW$62)+COUNTIF(EW$5:EW28,EW28)-1, ""), "")</f>
        <v/>
      </c>
      <c r="EY28" s="135">
        <f t="shared" si="94"/>
        <v>0</v>
      </c>
      <c r="EZ28" s="123">
        <v>86</v>
      </c>
      <c r="FA28" s="123"/>
      <c r="FB28" s="124">
        <f t="shared" si="95"/>
        <v>1.7121242285486761E-3</v>
      </c>
      <c r="FC28" s="125">
        <f t="shared" si="96"/>
        <v>0</v>
      </c>
      <c r="FD28" s="125">
        <f t="shared" si="97"/>
        <v>86</v>
      </c>
      <c r="FE28" s="125" t="str">
        <f>IF(EZ28&lt;&gt;"", IF(RANK(FD28, FD$5:FD$62)+COUNTIF(FD$5:FD28,FD28)-1&lt;=(FE$65-FC$63), RANK(FD28, FD$5:FD$62)+COUNTIF(FD$5:FD28,FD28)-1, ""), "")</f>
        <v/>
      </c>
      <c r="FF28" s="135">
        <f t="shared" si="98"/>
        <v>0</v>
      </c>
      <c r="FG28" s="123">
        <v>76</v>
      </c>
      <c r="FH28" s="123"/>
      <c r="FI28" s="124">
        <f t="shared" si="99"/>
        <v>1.630796300667339E-3</v>
      </c>
      <c r="FJ28" s="125">
        <f t="shared" si="100"/>
        <v>0</v>
      </c>
      <c r="FK28" s="125">
        <f t="shared" si="101"/>
        <v>76</v>
      </c>
      <c r="FL28" s="125" t="str">
        <f>IF(FG28&lt;&gt;"", IF(RANK(FK28, FK$5:FK$62)+COUNTIF(FK$5:FK28,FK28)-1&lt;=(FL$65-FJ$63), RANK(FK28, FK$5:FK$62)+COUNTIF(FK$5:FK28,FK28)-1, ""), "")</f>
        <v/>
      </c>
      <c r="FM28" s="135">
        <f t="shared" si="102"/>
        <v>0</v>
      </c>
      <c r="FN28" s="123">
        <v>67</v>
      </c>
      <c r="FO28" s="123"/>
      <c r="FP28" s="124">
        <f t="shared" si="103"/>
        <v>1.4511273310086417E-3</v>
      </c>
      <c r="FQ28" s="125">
        <f t="shared" si="104"/>
        <v>0</v>
      </c>
      <c r="FR28" s="125">
        <f t="shared" si="105"/>
        <v>67</v>
      </c>
      <c r="FS28" s="125" t="str">
        <f>IF(FN28&lt;&gt;"", IF(RANK(FR28, FR$5:FR$62)+COUNTIF(FR$5:FR28,FR28)-1&lt;=(FS$65-FQ$63), RANK(FR28, FR$5:FR$62)+COUNTIF(FR$5:FR28,FR28)-1, ""), "")</f>
        <v/>
      </c>
      <c r="FT28" s="135">
        <f t="shared" si="106"/>
        <v>0</v>
      </c>
      <c r="FU28" s="123">
        <v>160</v>
      </c>
      <c r="FV28" s="123"/>
      <c r="FW28" s="124">
        <f t="shared" si="107"/>
        <v>3.4300904686361102E-3</v>
      </c>
      <c r="FX28" s="125">
        <f t="shared" si="108"/>
        <v>0</v>
      </c>
      <c r="FY28" s="125">
        <f t="shared" si="109"/>
        <v>160</v>
      </c>
      <c r="FZ28" s="125" t="str">
        <f>IF(FU28&lt;&gt;"", IF(RANK(FY28, FY$5:FY$62)+COUNTIF(FY$5:FY28,FY28)-1&lt;=(FZ$65-FX$63), RANK(FY28, FY$5:FY$62)+COUNTIF(FY$5:FY28,FY28)-1, ""), "")</f>
        <v/>
      </c>
      <c r="GA28" s="135">
        <f t="shared" si="110"/>
        <v>0</v>
      </c>
      <c r="GB28" s="123">
        <v>128</v>
      </c>
      <c r="GC28" s="123"/>
      <c r="GD28" s="124">
        <f t="shared" si="111"/>
        <v>2.9776444041221765E-3</v>
      </c>
      <c r="GE28" s="125">
        <f t="shared" si="112"/>
        <v>0</v>
      </c>
      <c r="GF28" s="125">
        <f t="shared" si="113"/>
        <v>128</v>
      </c>
      <c r="GG28" s="125" t="str">
        <f>IF(GB28&lt;&gt;"", IF(RANK(GF28, GF$5:GF$62)+COUNTIF(GF$5:GF28,GF28)-1&lt;=(GG$65-GE$63), RANK(GF28, GF$5:GF$62)+COUNTIF(GF$5:GF28,GF28)-1, ""), "")</f>
        <v/>
      </c>
      <c r="GH28" s="135">
        <f t="shared" si="114"/>
        <v>0</v>
      </c>
      <c r="GI28" s="123">
        <v>105</v>
      </c>
      <c r="GJ28" s="123"/>
      <c r="GK28" s="124">
        <f t="shared" si="115"/>
        <v>2.2393789455724279E-3</v>
      </c>
      <c r="GL28" s="125">
        <f t="shared" si="116"/>
        <v>0</v>
      </c>
      <c r="GM28" s="125">
        <f t="shared" si="117"/>
        <v>105</v>
      </c>
      <c r="GN28" s="125" t="str">
        <f>IF(GI28&lt;&gt;"", IF(RANK(GM28, GM$5:GM$62)+COUNTIF(GM$5:GM28,GM28)-1&lt;=(GN$65-GL$63), RANK(GM28, GM$5:GM$62)+COUNTIF(GM$5:GM28,GM28)-1, ""), "")</f>
        <v/>
      </c>
      <c r="GO28" s="135">
        <f t="shared" si="118"/>
        <v>0</v>
      </c>
      <c r="GP28" s="123">
        <v>85</v>
      </c>
      <c r="GQ28" s="123"/>
      <c r="GR28" s="124">
        <f t="shared" si="119"/>
        <v>1.7202995345071848E-3</v>
      </c>
      <c r="GS28" s="125">
        <f t="shared" si="120"/>
        <v>0</v>
      </c>
      <c r="GT28" s="125">
        <f t="shared" si="121"/>
        <v>85</v>
      </c>
      <c r="GU28" s="125" t="str">
        <f>IF(GP28&lt;&gt;"", IF(RANK(GT28, GT$5:GT$62)+COUNTIF(GT$5:GT28,GT28)-1&lt;=(GU$65-GS$63), RANK(GT28, GT$5:GT$62)+COUNTIF(GT$5:GT28,GT28)-1, ""), "")</f>
        <v/>
      </c>
      <c r="GV28" s="135">
        <f t="shared" si="122"/>
        <v>0</v>
      </c>
      <c r="GW28" s="123">
        <v>97</v>
      </c>
      <c r="GX28" s="123"/>
      <c r="GY28" s="124">
        <f t="shared" si="123"/>
        <v>2.2668847861649919E-3</v>
      </c>
      <c r="GZ28" s="125">
        <f t="shared" si="124"/>
        <v>0</v>
      </c>
      <c r="HA28" s="125">
        <f t="shared" si="125"/>
        <v>97</v>
      </c>
      <c r="HB28" s="125" t="str">
        <f>IF(GW28&lt;&gt;"", IF(RANK(HA28, HA$5:HA$62)+COUNTIF(HA$5:HA28,HA28)-1&lt;=(HB$65-GZ$63), RANK(HA28, HA$5:HA$62)+COUNTIF(HA$5:HA28,HA28)-1, ""), "")</f>
        <v/>
      </c>
      <c r="HC28" s="135">
        <f t="shared" si="126"/>
        <v>0</v>
      </c>
      <c r="HD28" s="123">
        <v>114</v>
      </c>
      <c r="HE28" s="123"/>
      <c r="HF28" s="124">
        <f t="shared" si="127"/>
        <v>2.6538166073049796E-3</v>
      </c>
      <c r="HG28" s="125">
        <f t="shared" si="128"/>
        <v>0</v>
      </c>
      <c r="HH28" s="125">
        <f t="shared" si="129"/>
        <v>114</v>
      </c>
      <c r="HI28" s="125" t="str">
        <f>IF(HD28&lt;&gt;"", IF(RANK(HH28, HH$5:HH$62)+COUNTIF(HH$5:HH28,HH28)-1&lt;=(HI$65-HG$63), RANK(HH28, HH$5:HH$62)+COUNTIF(HH$5:HH28,HH28)-1, ""), "")</f>
        <v/>
      </c>
      <c r="HJ28" s="135">
        <f t="shared" si="130"/>
        <v>0</v>
      </c>
      <c r="HK28" s="123">
        <v>81</v>
      </c>
      <c r="HL28" s="123"/>
      <c r="HM28" s="124">
        <f t="shared" si="131"/>
        <v>1.9823788546255508E-3</v>
      </c>
      <c r="HN28" s="125">
        <f t="shared" si="132"/>
        <v>0</v>
      </c>
      <c r="HO28" s="125">
        <f t="shared" si="133"/>
        <v>81</v>
      </c>
      <c r="HP28" s="125" t="str">
        <f>IF(HK28&lt;&gt;"", IF(RANK(HO28, HO$5:HO$62)+COUNTIF(HO$5:HO28,HO28)-1&lt;=(HP$65-HN$63), RANK(HO28, HO$5:HO$62)+COUNTIF(HO$5:HO28,HO28)-1, ""), "")</f>
        <v/>
      </c>
      <c r="HQ28" s="135">
        <f t="shared" si="134"/>
        <v>0</v>
      </c>
      <c r="HR28" s="123">
        <v>72</v>
      </c>
      <c r="HS28" s="123"/>
      <c r="HT28" s="124">
        <f t="shared" si="135"/>
        <v>1.7929179740026895E-3</v>
      </c>
      <c r="HU28" s="125">
        <f t="shared" si="136"/>
        <v>0</v>
      </c>
      <c r="HV28" s="125">
        <f t="shared" si="137"/>
        <v>72</v>
      </c>
      <c r="HW28" s="125" t="str">
        <f>IF(HR28&lt;&gt;"", IF(RANK(HV28, HV$5:HV$62)+COUNTIF(HV$5:HV28,HV28)-1&lt;=(HW$65-HU$63), RANK(HV28, HV$5:HV$62)+COUNTIF(HV$5:HV28,HV28)-1, ""), "")</f>
        <v/>
      </c>
      <c r="HX28" s="135">
        <f t="shared" si="138"/>
        <v>0</v>
      </c>
      <c r="HY28" s="123">
        <v>81</v>
      </c>
      <c r="HZ28" s="123"/>
      <c r="IA28" s="124">
        <f t="shared" si="139"/>
        <v>2.1350624703463544E-3</v>
      </c>
      <c r="IB28" s="125">
        <f t="shared" si="140"/>
        <v>0</v>
      </c>
      <c r="IC28" s="125">
        <f t="shared" si="141"/>
        <v>81</v>
      </c>
      <c r="ID28" s="125" t="str">
        <f>IF(HY28&lt;&gt;"", IF(RANK(IC28, IC$5:IC$62)+COUNTIF(IC$5:IC28,IC28)-1&lt;=(ID$65-IB$63), RANK(IC28, IC$5:IC$62)+COUNTIF(IC$5:IC28,IC28)-1, ""), "")</f>
        <v/>
      </c>
      <c r="IE28" s="135">
        <f t="shared" si="142"/>
        <v>0</v>
      </c>
      <c r="IF28" s="123">
        <v>86</v>
      </c>
      <c r="IG28" s="123"/>
      <c r="IH28" s="124">
        <f t="shared" si="143"/>
        <v>2.0783489209502404E-3</v>
      </c>
      <c r="II28" s="125">
        <f t="shared" si="144"/>
        <v>0</v>
      </c>
      <c r="IJ28" s="125">
        <f t="shared" si="145"/>
        <v>86</v>
      </c>
      <c r="IK28" s="125" t="str">
        <f>IF(IF28&lt;&gt;"", IF(RANK(IJ28, IJ$5:IJ$62)+COUNTIF(IJ$5:IJ28,IJ28)-1&lt;=(IK$65-II$63), RANK(IJ28, IJ$5:IJ$62)+COUNTIF(IJ$5:IJ28,IJ28)-1, ""), "")</f>
        <v/>
      </c>
      <c r="IL28" s="135">
        <f t="shared" si="146"/>
        <v>0</v>
      </c>
      <c r="IM28" s="123">
        <v>81</v>
      </c>
      <c r="IN28" s="123"/>
      <c r="IO28" s="124">
        <f t="shared" si="147"/>
        <v>1.9360852833616177E-3</v>
      </c>
      <c r="IP28" s="125">
        <f t="shared" si="148"/>
        <v>0</v>
      </c>
      <c r="IQ28" s="125">
        <f t="shared" si="149"/>
        <v>81</v>
      </c>
      <c r="IR28" s="125" t="str">
        <f>IF(IM28&lt;&gt;"", IF(RANK(IQ28, IQ$5:IQ$62)+COUNTIF(IQ$5:IQ28,IQ28)-1&lt;=(IR$65-IP$63), RANK(IQ28, IQ$5:IQ$62)+COUNTIF(IQ$5:IQ28,IQ28)-1, ""), "")</f>
        <v/>
      </c>
      <c r="IS28" s="135">
        <f t="shared" si="150"/>
        <v>0</v>
      </c>
      <c r="IT28" s="123">
        <v>57</v>
      </c>
      <c r="IU28" s="123"/>
      <c r="IV28" s="124">
        <f t="shared" si="151"/>
        <v>1.1725017484675196E-3</v>
      </c>
      <c r="IW28" s="125">
        <f t="shared" si="152"/>
        <v>0</v>
      </c>
      <c r="IX28" s="125">
        <f t="shared" si="153"/>
        <v>57</v>
      </c>
      <c r="IY28" s="125" t="str">
        <f>IF(IT28&lt;&gt;"", IF(RANK(IX28, IX$5:IX$62)+COUNTIF(IX$5:IX28,IX28)-1&lt;=(IY$65-IW$63), RANK(IX28, IX$5:IX$62)+COUNTIF(IX$5:IX28,IX28)-1, ""), "")</f>
        <v/>
      </c>
      <c r="IZ28" s="135">
        <f t="shared" si="154"/>
        <v>0</v>
      </c>
      <c r="JA28" s="123">
        <v>78</v>
      </c>
      <c r="JB28" s="123"/>
      <c r="JC28" s="124">
        <f t="shared" si="155"/>
        <v>1.5866558177379984E-3</v>
      </c>
      <c r="JD28" s="125">
        <f t="shared" si="156"/>
        <v>0</v>
      </c>
      <c r="JE28" s="125">
        <f t="shared" si="157"/>
        <v>78</v>
      </c>
      <c r="JF28" s="125" t="str">
        <f>IF(JA28&lt;&gt;"", IF(RANK(JE28, JE$5:JE$62)+COUNTIF(JE$5:JE28,JE28)-1&lt;=(JF$65-JD$63), RANK(JE28, JE$5:JE$62)+COUNTIF(JE$5:JE28,JE28)-1, ""), "")</f>
        <v/>
      </c>
      <c r="JG28" s="135">
        <f t="shared" si="158"/>
        <v>0</v>
      </c>
      <c r="JH28" s="123">
        <v>50</v>
      </c>
      <c r="JI28" s="123"/>
      <c r="JJ28" s="124">
        <f t="shared" si="159"/>
        <v>1.0420357209845153E-3</v>
      </c>
      <c r="JK28" s="125">
        <f t="shared" si="160"/>
        <v>0</v>
      </c>
      <c r="JL28" s="125">
        <f t="shared" si="161"/>
        <v>50</v>
      </c>
      <c r="JM28" s="125" t="str">
        <f>IF(JH28&lt;&gt;"", IF(RANK(JL28, JL$5:JL$62)+COUNTIF(JL$5:JL28,JL28)-1&lt;=(JM$65-JK$63), RANK(JL28, JL$5:JL$62)+COUNTIF(JL$5:JL28,JL28)-1, ""), "")</f>
        <v/>
      </c>
      <c r="JN28" s="135">
        <f t="shared" si="162"/>
        <v>0</v>
      </c>
      <c r="JO28" s="123">
        <v>74</v>
      </c>
      <c r="JP28" s="123"/>
      <c r="JQ28" s="124">
        <f t="shared" si="163"/>
        <v>1.6316450951425485E-3</v>
      </c>
      <c r="JR28" s="125">
        <f t="shared" si="164"/>
        <v>0</v>
      </c>
      <c r="JS28" s="125">
        <f t="shared" si="165"/>
        <v>74</v>
      </c>
      <c r="JT28" s="125" t="str">
        <f>IF(JO28&lt;&gt;"", IF(RANK(JS28, JS$5:JS$62)+COUNTIF(JS$5:JS28,JS28)-1&lt;=(JT$65-JR$63), RANK(JS28, JS$5:JS$62)+COUNTIF(JS$5:JS28,JS28)-1, ""), "")</f>
        <v/>
      </c>
      <c r="JU28" s="135">
        <f t="shared" si="166"/>
        <v>0</v>
      </c>
      <c r="JV28" s="123">
        <v>54</v>
      </c>
      <c r="JW28" s="123"/>
      <c r="JX28" s="124">
        <f t="shared" si="167"/>
        <v>1.1135857461024498E-3</v>
      </c>
      <c r="JY28" s="125">
        <f t="shared" si="168"/>
        <v>0</v>
      </c>
      <c r="JZ28" s="125">
        <f t="shared" si="169"/>
        <v>54</v>
      </c>
      <c r="KA28" s="125" t="str">
        <f>IF(JV28&lt;&gt;"", IF(RANK(JZ28, JZ$5:JZ$62)+COUNTIF(JZ$5:JZ28,JZ28)-1&lt;=(KA$65-JY$63), RANK(JZ28, JZ$5:JZ$62)+COUNTIF(JZ$5:JZ28,JZ28)-1, ""), "")</f>
        <v/>
      </c>
      <c r="KB28" s="135">
        <f t="shared" si="170"/>
        <v>0</v>
      </c>
      <c r="KC28" s="132" t="str">
        <f t="shared" si="171"/>
        <v/>
      </c>
      <c r="KD28" s="36">
        <f t="shared" si="172"/>
        <v>4089</v>
      </c>
      <c r="KE28" s="36">
        <v>2993</v>
      </c>
      <c r="KF28" s="36">
        <f t="shared" si="173"/>
        <v>7082</v>
      </c>
      <c r="KG28" s="37"/>
      <c r="KH28" s="67" t="str">
        <f t="shared" si="2"/>
        <v/>
      </c>
      <c r="KI28" s="69" t="str">
        <f t="shared" si="3"/>
        <v/>
      </c>
      <c r="KJ28" s="69" t="str">
        <f t="shared" si="174"/>
        <v/>
      </c>
      <c r="KK28" s="69"/>
      <c r="KL28" s="66" t="str">
        <f t="shared" si="175"/>
        <v/>
      </c>
      <c r="KM28" s="69" t="str">
        <f t="shared" si="176"/>
        <v/>
      </c>
      <c r="KN28" s="67" t="str">
        <f t="shared" si="177"/>
        <v/>
      </c>
      <c r="KO28" s="67" t="str">
        <f>IF(KN28&lt;&gt;"", IF(RANK(KN28, $KN$5:$KN$62)+COUNTIF(KN$5:KN28,KN28)-1&lt;=(400-$KJ$63-$KM$63), RANK(KN28, $KN$5:$KN$62)+COUNTIF(KN$5:KN28,KN28)-1, ""), "")</f>
        <v/>
      </c>
      <c r="KP28" s="76" t="str">
        <f t="shared" si="178"/>
        <v/>
      </c>
      <c r="KQ28" s="86" t="str">
        <f t="shared" si="4"/>
        <v/>
      </c>
      <c r="KS28" s="126">
        <f t="shared" si="5"/>
        <v>2.2187081015991617E-4</v>
      </c>
      <c r="KT28" s="45">
        <f t="shared" si="6"/>
        <v>0</v>
      </c>
      <c r="KU28" s="53">
        <f t="shared" si="179"/>
        <v>-2.2187081015991617E-4</v>
      </c>
      <c r="KW28" s="80" t="str">
        <f t="shared" si="7"/>
        <v/>
      </c>
      <c r="KX28" s="45" t="str">
        <f t="shared" si="180"/>
        <v/>
      </c>
      <c r="KY28" s="45" t="str">
        <f t="shared" si="8"/>
        <v/>
      </c>
      <c r="KZ28" s="127" t="str">
        <f t="shared" si="181"/>
        <v/>
      </c>
    </row>
    <row r="29" spans="1:312" ht="15" customHeight="1" x14ac:dyDescent="0.2">
      <c r="A29" s="128" t="s">
        <v>195</v>
      </c>
      <c r="B29" s="123">
        <v>386</v>
      </c>
      <c r="C29" s="123"/>
      <c r="D29" s="124">
        <f t="shared" si="0"/>
        <v>7.8216818642350555E-3</v>
      </c>
      <c r="E29" s="125">
        <f t="shared" si="9"/>
        <v>0</v>
      </c>
      <c r="F29" s="125">
        <f t="shared" si="1"/>
        <v>386</v>
      </c>
      <c r="G29" s="125" t="str">
        <f>IF(B29&lt;&gt;"", IF(RANK(F29, F$5:F$62)+COUNTIF(F$5:F29,F29)-1&lt;=(G$65-E$63), RANK(F29, F$5:F$62)+COUNTIF(F$5:F29,F29)-1, ""), "")</f>
        <v/>
      </c>
      <c r="H29" s="135">
        <f t="shared" si="10"/>
        <v>0</v>
      </c>
      <c r="I29" s="123">
        <v>427</v>
      </c>
      <c r="J29" s="123"/>
      <c r="K29" s="124">
        <f t="shared" si="11"/>
        <v>9.2941253292122845E-3</v>
      </c>
      <c r="L29" s="125">
        <f t="shared" si="12"/>
        <v>0</v>
      </c>
      <c r="M29" s="125">
        <f t="shared" si="13"/>
        <v>427</v>
      </c>
      <c r="N29" s="125" t="str">
        <f>IF(I29&lt;&gt;"", IF(RANK(M29, M$5:M$62)+COUNTIF(M$5:M29,M29)-1&lt;=(N$65-L$63), RANK(M29, M$5:M$62)+COUNTIF(M$5:M29,M29)-1, ""), "")</f>
        <v/>
      </c>
      <c r="O29" s="135">
        <f t="shared" si="14"/>
        <v>0</v>
      </c>
      <c r="P29" s="123">
        <v>260</v>
      </c>
      <c r="Q29" s="123"/>
      <c r="R29" s="124">
        <f t="shared" si="15"/>
        <v>6.2402496099843996E-3</v>
      </c>
      <c r="S29" s="125">
        <f t="shared" si="16"/>
        <v>0</v>
      </c>
      <c r="T29" s="125">
        <f t="shared" si="17"/>
        <v>260</v>
      </c>
      <c r="U29" s="125" t="str">
        <f>IF(P29&lt;&gt;"", IF(RANK(T29, T$5:T$62)+COUNTIF(T$5:T29,T29)-1&lt;=(U$65-S$63), RANK(T29, T$5:T$62)+COUNTIF(T$5:T29,T29)-1, ""), "")</f>
        <v/>
      </c>
      <c r="V29" s="135">
        <f t="shared" si="18"/>
        <v>0</v>
      </c>
      <c r="W29" s="123">
        <v>554</v>
      </c>
      <c r="X29" s="123"/>
      <c r="Y29" s="124">
        <f t="shared" si="19"/>
        <v>1.385450271338185E-2</v>
      </c>
      <c r="Z29" s="125">
        <f t="shared" si="20"/>
        <v>0</v>
      </c>
      <c r="AA29" s="125">
        <f t="shared" si="21"/>
        <v>554</v>
      </c>
      <c r="AB29" s="125" t="str">
        <f>IF(W29&lt;&gt;"", IF(RANK(AA29, AA$5:AA$62)+COUNTIF(AA$5:AA29,AA29)-1&lt;=(AB$65-Z$63), RANK(AA29, AA$5:AA$62)+COUNTIF(AA$5:AA29,AA29)-1, ""), "")</f>
        <v/>
      </c>
      <c r="AC29" s="135">
        <f t="shared" si="22"/>
        <v>0</v>
      </c>
      <c r="AD29" s="123">
        <v>557</v>
      </c>
      <c r="AE29" s="123"/>
      <c r="AF29" s="124">
        <f t="shared" si="23"/>
        <v>1.4368260847134086E-2</v>
      </c>
      <c r="AG29" s="125">
        <f t="shared" si="24"/>
        <v>0</v>
      </c>
      <c r="AH29" s="125">
        <f t="shared" si="25"/>
        <v>557</v>
      </c>
      <c r="AI29" s="125" t="str">
        <f>IF(AD29&lt;&gt;"", IF(RANK(AH29, AH$5:AH$62)+COUNTIF(AH$5:AH29,AH29)-1&lt;=(AI$65-AG$63), RANK(AH29, AH$5:AH$62)+COUNTIF(AH$5:AH29,AH29)-1, ""), "")</f>
        <v/>
      </c>
      <c r="AJ29" s="135">
        <f t="shared" si="26"/>
        <v>0</v>
      </c>
      <c r="AK29" s="123">
        <v>1246</v>
      </c>
      <c r="AL29" s="123"/>
      <c r="AM29" s="124">
        <f t="shared" si="27"/>
        <v>2.5255903516773082E-2</v>
      </c>
      <c r="AN29" s="125">
        <f t="shared" si="28"/>
        <v>0</v>
      </c>
      <c r="AO29" s="125">
        <f t="shared" si="29"/>
        <v>1246</v>
      </c>
      <c r="AP29" s="125" t="str">
        <f>IF(AK29&lt;&gt;"", IF(RANK(AO29, AO$5:AO$62)+COUNTIF(AO$5:AO29,AO29)-1&lt;=(AP$65-AN$63), RANK(AO29, AO$5:AO$62)+COUNTIF(AO$5:AO29,AO29)-1, ""), "")</f>
        <v/>
      </c>
      <c r="AQ29" s="135">
        <f t="shared" si="30"/>
        <v>0</v>
      </c>
      <c r="AR29" s="123">
        <v>751</v>
      </c>
      <c r="AS29" s="123"/>
      <c r="AT29" s="124">
        <f t="shared" si="31"/>
        <v>1.7727315645359266E-2</v>
      </c>
      <c r="AU29" s="125">
        <f t="shared" si="32"/>
        <v>0</v>
      </c>
      <c r="AV29" s="125">
        <f t="shared" si="33"/>
        <v>751</v>
      </c>
      <c r="AW29" s="125" t="str">
        <f>IF(AR29&lt;&gt;"", IF(RANK(AV29, AV$5:AV$62)+COUNTIF(AV$5:AV29,AV29)-1&lt;=(AW$65-AU$63), RANK(AV29, AV$5:AV$62)+COUNTIF(AV$5:AV29,AV29)-1, ""), "")</f>
        <v/>
      </c>
      <c r="AX29" s="135">
        <f t="shared" si="34"/>
        <v>0</v>
      </c>
      <c r="AY29" s="123">
        <v>529</v>
      </c>
      <c r="AZ29" s="123"/>
      <c r="BA29" s="124">
        <f t="shared" si="35"/>
        <v>1.0709585990484867E-2</v>
      </c>
      <c r="BB29" s="125">
        <f t="shared" si="36"/>
        <v>0</v>
      </c>
      <c r="BC29" s="125">
        <f t="shared" si="37"/>
        <v>529</v>
      </c>
      <c r="BD29" s="125" t="str">
        <f>IF(AY29&lt;&gt;"", IF(RANK(BC29, BC$5:BC$62)+COUNTIF(BC$5:BC29,BC29)-1&lt;=(BD$65-BB$63), RANK(BC29, BC$5:BC$62)+COUNTIF(BC$5:BC29,BC29)-1, ""), "")</f>
        <v/>
      </c>
      <c r="BE29" s="135">
        <f t="shared" si="38"/>
        <v>0</v>
      </c>
      <c r="BF29" s="123">
        <v>433</v>
      </c>
      <c r="BG29" s="123"/>
      <c r="BH29" s="124">
        <f t="shared" si="39"/>
        <v>8.4976940437641053E-3</v>
      </c>
      <c r="BI29" s="125">
        <f t="shared" si="40"/>
        <v>0</v>
      </c>
      <c r="BJ29" s="125">
        <f t="shared" si="41"/>
        <v>433</v>
      </c>
      <c r="BK29" s="125" t="str">
        <f>IF(BF29&lt;&gt;"", IF(RANK(BJ29, BJ$5:BJ$62)+COUNTIF(BJ$5:BJ29,BJ29)-1&lt;=(BK$65-BI$63), RANK(BJ29, BJ$5:BJ$62)+COUNTIF(BJ$5:BJ29,BJ29)-1, ""), "")</f>
        <v/>
      </c>
      <c r="BL29" s="135">
        <f t="shared" si="42"/>
        <v>0</v>
      </c>
      <c r="BM29" s="123">
        <v>322</v>
      </c>
      <c r="BN29" s="123"/>
      <c r="BO29" s="124">
        <f t="shared" si="43"/>
        <v>6.5376728321117497E-3</v>
      </c>
      <c r="BP29" s="125">
        <f t="shared" si="44"/>
        <v>0</v>
      </c>
      <c r="BQ29" s="125">
        <f t="shared" si="45"/>
        <v>322</v>
      </c>
      <c r="BR29" s="125" t="str">
        <f>IF(BM29&lt;&gt;"", IF(RANK(BQ29, BQ$5:BQ$62)+COUNTIF(BQ$5:BQ29,BQ29)-1&lt;=(BR$65-BP$63), RANK(BQ29, BQ$5:BQ$62)+COUNTIF(BQ$5:BQ29,BQ29)-1, ""), "")</f>
        <v/>
      </c>
      <c r="BS29" s="135">
        <f t="shared" si="46"/>
        <v>0</v>
      </c>
      <c r="BT29" s="123">
        <v>467</v>
      </c>
      <c r="BU29" s="123"/>
      <c r="BV29" s="124">
        <f t="shared" si="47"/>
        <v>9.3542184119862187E-3</v>
      </c>
      <c r="BW29" s="125">
        <f t="shared" si="48"/>
        <v>0</v>
      </c>
      <c r="BX29" s="125">
        <f t="shared" si="49"/>
        <v>467</v>
      </c>
      <c r="BY29" s="125" t="str">
        <f>IF(BT29&lt;&gt;"", IF(RANK(BX29, BX$5:BX$62)+COUNTIF(BX$5:BX29,BX29)-1&lt;=(BY$65-BW$63), RANK(BX29, BX$5:BX$62)+COUNTIF(BX$5:BX29,BX29)-1, ""), "")</f>
        <v/>
      </c>
      <c r="BZ29" s="135">
        <f t="shared" si="50"/>
        <v>0</v>
      </c>
      <c r="CA29" s="123">
        <v>421</v>
      </c>
      <c r="CB29" s="123"/>
      <c r="CC29" s="124">
        <f t="shared" si="51"/>
        <v>8.3774425916344972E-3</v>
      </c>
      <c r="CD29" s="125">
        <f t="shared" si="52"/>
        <v>0</v>
      </c>
      <c r="CE29" s="125">
        <f t="shared" si="53"/>
        <v>421</v>
      </c>
      <c r="CF29" s="125" t="str">
        <f>IF(CA29&lt;&gt;"", IF(RANK(CE29, CE$5:CE$62)+COUNTIF(CE$5:CE29,CE29)-1&lt;=(CF$65-CD$63), RANK(CE29, CE$5:CE$62)+COUNTIF(CE$5:CE29,CE29)-1, ""), "")</f>
        <v/>
      </c>
      <c r="CG29" s="135">
        <f t="shared" si="54"/>
        <v>0</v>
      </c>
      <c r="CH29" s="123">
        <v>339</v>
      </c>
      <c r="CI29" s="123"/>
      <c r="CJ29" s="124">
        <f t="shared" si="55"/>
        <v>6.5426332651406958E-3</v>
      </c>
      <c r="CK29" s="125">
        <f t="shared" si="56"/>
        <v>0</v>
      </c>
      <c r="CL29" s="125">
        <f t="shared" si="57"/>
        <v>339</v>
      </c>
      <c r="CM29" s="125" t="str">
        <f>IF(CH29&lt;&gt;"", IF(RANK(CL29, CL$5:CL$62)+COUNTIF(CL$5:CL29,CL29)-1&lt;=(CM$65-CK$63), RANK(CL29, CL$5:CL$62)+COUNTIF(CL$5:CL29,CL29)-1, ""), "")</f>
        <v/>
      </c>
      <c r="CN29" s="135">
        <f t="shared" si="58"/>
        <v>0</v>
      </c>
      <c r="CO29" s="123">
        <v>328</v>
      </c>
      <c r="CP29" s="123"/>
      <c r="CQ29" s="124">
        <f t="shared" si="59"/>
        <v>6.4732583382672189E-3</v>
      </c>
      <c r="CR29" s="125">
        <f t="shared" si="60"/>
        <v>0</v>
      </c>
      <c r="CS29" s="125">
        <f t="shared" si="61"/>
        <v>328</v>
      </c>
      <c r="CT29" s="125" t="str">
        <f>IF(CO29&lt;&gt;"", IF(RANK(CS29, CS$5:CS$62)+COUNTIF(CS$5:CS29,CS29)-1&lt;=(CT$65-CR$63), RANK(CS29, CS$5:CS$62)+COUNTIF(CS$5:CS29,CS29)-1, ""), "")</f>
        <v/>
      </c>
      <c r="CU29" s="135">
        <f t="shared" si="62"/>
        <v>0</v>
      </c>
      <c r="CV29" s="123">
        <v>765</v>
      </c>
      <c r="CW29" s="123"/>
      <c r="CX29" s="124">
        <f t="shared" si="63"/>
        <v>1.6360136869118906E-2</v>
      </c>
      <c r="CY29" s="125">
        <f t="shared" si="64"/>
        <v>0</v>
      </c>
      <c r="CZ29" s="125">
        <f t="shared" si="65"/>
        <v>765</v>
      </c>
      <c r="DA29" s="125" t="str">
        <f>IF(CV29&lt;&gt;"", IF(RANK(CZ29, CZ$5:CZ$62)+COUNTIF(CZ$5:CZ29,CZ29)-1&lt;=(DA$65-CY$63), RANK(CZ29, CZ$5:CZ$62)+COUNTIF(CZ$5:CZ29,CZ29)-1, ""), "")</f>
        <v/>
      </c>
      <c r="DB29" s="135">
        <f t="shared" si="66"/>
        <v>0</v>
      </c>
      <c r="DC29" s="123">
        <v>207</v>
      </c>
      <c r="DD29" s="123"/>
      <c r="DE29" s="124">
        <f t="shared" si="67"/>
        <v>4.0120944295848355E-3</v>
      </c>
      <c r="DF29" s="125">
        <f t="shared" si="68"/>
        <v>0</v>
      </c>
      <c r="DG29" s="125">
        <f t="shared" si="69"/>
        <v>207</v>
      </c>
      <c r="DH29" s="125" t="str">
        <f>IF(DC29&lt;&gt;"", IF(RANK(DG29, DG$5:DG$62)+COUNTIF(DG$5:DG29,DG29)-1&lt;=(DH$65-DF$63), RANK(DG29, DG$5:DG$62)+COUNTIF(DG$5:DG29,DG29)-1, ""), "")</f>
        <v/>
      </c>
      <c r="DI29" s="135">
        <f t="shared" si="70"/>
        <v>0</v>
      </c>
      <c r="DJ29" s="123">
        <v>225</v>
      </c>
      <c r="DK29" s="123"/>
      <c r="DL29" s="124">
        <f t="shared" si="71"/>
        <v>4.6594462506989167E-3</v>
      </c>
      <c r="DM29" s="125">
        <f t="shared" si="72"/>
        <v>0</v>
      </c>
      <c r="DN29" s="125">
        <f t="shared" si="73"/>
        <v>225</v>
      </c>
      <c r="DO29" s="125" t="str">
        <f>IF(DJ29&lt;&gt;"", IF(RANK(DN29, DN$5:DN$62)+COUNTIF(DN$5:DN29,DN29)-1&lt;=(DO$65-DM$63), RANK(DN29, DN$5:DN$62)+COUNTIF(DN$5:DN29,DN29)-1, ""), "")</f>
        <v/>
      </c>
      <c r="DP29" s="135">
        <f t="shared" si="74"/>
        <v>0</v>
      </c>
      <c r="DQ29" s="123">
        <v>252</v>
      </c>
      <c r="DR29" s="123"/>
      <c r="DS29" s="124">
        <f t="shared" si="75"/>
        <v>5.1640402467263676E-3</v>
      </c>
      <c r="DT29" s="125">
        <f t="shared" si="76"/>
        <v>0</v>
      </c>
      <c r="DU29" s="125">
        <f t="shared" si="77"/>
        <v>252</v>
      </c>
      <c r="DV29" s="125" t="str">
        <f>IF(DQ29&lt;&gt;"", IF(RANK(DU29, DU$5:DU$62)+COUNTIF(DU$5:DU29,DU29)-1&lt;=(DV$65-DT$63), RANK(DU29, DU$5:DU$62)+COUNTIF(DU$5:DU29,DU29)-1, ""), "")</f>
        <v/>
      </c>
      <c r="DW29" s="135">
        <f t="shared" si="78"/>
        <v>0</v>
      </c>
      <c r="DX29" s="123">
        <v>329</v>
      </c>
      <c r="DY29" s="123"/>
      <c r="DZ29" s="124">
        <f t="shared" si="79"/>
        <v>7.1882715375035508E-3</v>
      </c>
      <c r="EA29" s="125">
        <f t="shared" si="80"/>
        <v>0</v>
      </c>
      <c r="EB29" s="125">
        <f t="shared" si="81"/>
        <v>329</v>
      </c>
      <c r="EC29" s="125" t="str">
        <f>IF(DX29&lt;&gt;"", IF(RANK(EB29, EB$5:EB$62)+COUNTIF(EB$5:EB29,EB29)-1&lt;=(EC$65-EA$63), RANK(EB29, EB$5:EB$62)+COUNTIF(EB$5:EB29,EB29)-1, ""), "")</f>
        <v/>
      </c>
      <c r="ED29" s="135">
        <f t="shared" si="82"/>
        <v>0</v>
      </c>
      <c r="EE29" s="123">
        <v>270</v>
      </c>
      <c r="EF29" s="123"/>
      <c r="EG29" s="124">
        <f t="shared" si="83"/>
        <v>5.1754873583929155E-3</v>
      </c>
      <c r="EH29" s="125">
        <f t="shared" si="84"/>
        <v>0</v>
      </c>
      <c r="EI29" s="125">
        <f t="shared" si="85"/>
        <v>270</v>
      </c>
      <c r="EJ29" s="125" t="str">
        <f>IF(EE29&lt;&gt;"", IF(RANK(EI29, EI$5:EI$62)+COUNTIF(EI$5:EI29,EI29)-1&lt;=(EJ$65-EH$63), RANK(EI29, EI$5:EI$62)+COUNTIF(EI$5:EI29,EI29)-1, ""), "")</f>
        <v/>
      </c>
      <c r="EK29" s="135">
        <f t="shared" si="86"/>
        <v>0</v>
      </c>
      <c r="EL29" s="123">
        <v>257</v>
      </c>
      <c r="EM29" s="123"/>
      <c r="EN29" s="124">
        <f t="shared" si="87"/>
        <v>5.4872320437270479E-3</v>
      </c>
      <c r="EO29" s="125">
        <f t="shared" si="88"/>
        <v>0</v>
      </c>
      <c r="EP29" s="125">
        <f t="shared" si="89"/>
        <v>257</v>
      </c>
      <c r="EQ29" s="125" t="str">
        <f>IF(EL29&lt;&gt;"", IF(RANK(EP29, EP$5:EP$62)+COUNTIF(EP$5:EP29,EP29)-1&lt;=(EQ$65-EO$63), RANK(EP29, EP$5:EP$62)+COUNTIF(EP$5:EP29,EP29)-1, ""), "")</f>
        <v/>
      </c>
      <c r="ER29" s="135">
        <f t="shared" si="90"/>
        <v>0</v>
      </c>
      <c r="ES29" s="123">
        <v>284</v>
      </c>
      <c r="ET29" s="123"/>
      <c r="EU29" s="124">
        <f t="shared" si="91"/>
        <v>5.6450009938382034E-3</v>
      </c>
      <c r="EV29" s="125">
        <f t="shared" si="92"/>
        <v>0</v>
      </c>
      <c r="EW29" s="125">
        <f t="shared" si="93"/>
        <v>284</v>
      </c>
      <c r="EX29" s="125" t="str">
        <f>IF(ES29&lt;&gt;"", IF(RANK(EW29, EW$5:EW$62)+COUNTIF(EW$5:EW29,EW29)-1&lt;=(EX$65-EV$63), RANK(EW29, EW$5:EW$62)+COUNTIF(EW$5:EW29,EW29)-1, ""), "")</f>
        <v/>
      </c>
      <c r="EY29" s="135">
        <f t="shared" si="94"/>
        <v>0</v>
      </c>
      <c r="EZ29" s="123">
        <v>239</v>
      </c>
      <c r="FA29" s="123"/>
      <c r="FB29" s="124">
        <f t="shared" si="95"/>
        <v>4.758112681664344E-3</v>
      </c>
      <c r="FC29" s="125">
        <f t="shared" si="96"/>
        <v>0</v>
      </c>
      <c r="FD29" s="125">
        <f t="shared" si="97"/>
        <v>239</v>
      </c>
      <c r="FE29" s="125" t="str">
        <f>IF(EZ29&lt;&gt;"", IF(RANK(FD29, FD$5:FD$62)+COUNTIF(FD$5:FD29,FD29)-1&lt;=(FE$65-FC$63), RANK(FD29, FD$5:FD$62)+COUNTIF(FD$5:FD29,FD29)-1, ""), "")</f>
        <v/>
      </c>
      <c r="FF29" s="135">
        <f t="shared" si="98"/>
        <v>0</v>
      </c>
      <c r="FG29" s="123">
        <v>181</v>
      </c>
      <c r="FH29" s="123"/>
      <c r="FI29" s="124">
        <f t="shared" si="99"/>
        <v>3.8838701371156363E-3</v>
      </c>
      <c r="FJ29" s="125">
        <f t="shared" si="100"/>
        <v>0</v>
      </c>
      <c r="FK29" s="125">
        <f t="shared" si="101"/>
        <v>181</v>
      </c>
      <c r="FL29" s="125" t="str">
        <f>IF(FG29&lt;&gt;"", IF(RANK(FK29, FK$5:FK$62)+COUNTIF(FK$5:FK29,FK29)-1&lt;=(FL$65-FJ$63), RANK(FK29, FK$5:FK$62)+COUNTIF(FK$5:FK29,FK29)-1, ""), "")</f>
        <v/>
      </c>
      <c r="FM29" s="135">
        <f t="shared" si="102"/>
        <v>0</v>
      </c>
      <c r="FN29" s="123">
        <v>154</v>
      </c>
      <c r="FO29" s="123"/>
      <c r="FP29" s="124">
        <f t="shared" si="103"/>
        <v>3.3354269996318034E-3</v>
      </c>
      <c r="FQ29" s="125">
        <f t="shared" si="104"/>
        <v>0</v>
      </c>
      <c r="FR29" s="125">
        <f t="shared" si="105"/>
        <v>154</v>
      </c>
      <c r="FS29" s="125" t="str">
        <f>IF(FN29&lt;&gt;"", IF(RANK(FR29, FR$5:FR$62)+COUNTIF(FR$5:FR29,FR29)-1&lt;=(FS$65-FQ$63), RANK(FR29, FR$5:FR$62)+COUNTIF(FR$5:FR29,FR29)-1, ""), "")</f>
        <v/>
      </c>
      <c r="FT29" s="135">
        <f t="shared" si="106"/>
        <v>0</v>
      </c>
      <c r="FU29" s="123">
        <v>397</v>
      </c>
      <c r="FV29" s="123"/>
      <c r="FW29" s="124">
        <f t="shared" si="107"/>
        <v>8.510911975303348E-3</v>
      </c>
      <c r="FX29" s="125">
        <f t="shared" si="108"/>
        <v>0</v>
      </c>
      <c r="FY29" s="125">
        <f t="shared" si="109"/>
        <v>397</v>
      </c>
      <c r="FZ29" s="125" t="str">
        <f>IF(FU29&lt;&gt;"", IF(RANK(FY29, FY$5:FY$62)+COUNTIF(FY$5:FY29,FY29)-1&lt;=(FZ$65-FX$63), RANK(FY29, FY$5:FY$62)+COUNTIF(FY$5:FY29,FY29)-1, ""), "")</f>
        <v/>
      </c>
      <c r="GA29" s="135">
        <f t="shared" si="110"/>
        <v>0</v>
      </c>
      <c r="GB29" s="123">
        <v>241</v>
      </c>
      <c r="GC29" s="123"/>
      <c r="GD29" s="124">
        <f t="shared" si="111"/>
        <v>5.6063461046362856E-3</v>
      </c>
      <c r="GE29" s="125">
        <f t="shared" si="112"/>
        <v>0</v>
      </c>
      <c r="GF29" s="125">
        <f t="shared" si="113"/>
        <v>241</v>
      </c>
      <c r="GG29" s="125" t="str">
        <f>IF(GB29&lt;&gt;"", IF(RANK(GF29, GF$5:GF$62)+COUNTIF(GF$5:GF29,GF29)-1&lt;=(GG$65-GE$63), RANK(GF29, GF$5:GF$62)+COUNTIF(GF$5:GF29,GF29)-1, ""), "")</f>
        <v/>
      </c>
      <c r="GH29" s="135">
        <f t="shared" si="114"/>
        <v>0</v>
      </c>
      <c r="GI29" s="123">
        <v>284</v>
      </c>
      <c r="GJ29" s="123"/>
      <c r="GK29" s="124">
        <f t="shared" si="115"/>
        <v>6.0569868623101862E-3</v>
      </c>
      <c r="GL29" s="125">
        <f t="shared" si="116"/>
        <v>0</v>
      </c>
      <c r="GM29" s="125">
        <f t="shared" si="117"/>
        <v>284</v>
      </c>
      <c r="GN29" s="125" t="str">
        <f>IF(GI29&lt;&gt;"", IF(RANK(GM29, GM$5:GM$62)+COUNTIF(GM$5:GM29,GM29)-1&lt;=(GN$65-GL$63), RANK(GM29, GM$5:GM$62)+COUNTIF(GM$5:GM29,GM29)-1, ""), "")</f>
        <v/>
      </c>
      <c r="GO29" s="135">
        <f t="shared" si="118"/>
        <v>0</v>
      </c>
      <c r="GP29" s="123">
        <v>785</v>
      </c>
      <c r="GQ29" s="123"/>
      <c r="GR29" s="124">
        <f t="shared" si="119"/>
        <v>1.5887472171625176E-2</v>
      </c>
      <c r="GS29" s="125">
        <f t="shared" si="120"/>
        <v>0</v>
      </c>
      <c r="GT29" s="125">
        <f t="shared" si="121"/>
        <v>785</v>
      </c>
      <c r="GU29" s="125" t="str">
        <f>IF(GP29&lt;&gt;"", IF(RANK(GT29, GT$5:GT$62)+COUNTIF(GT$5:GT29,GT29)-1&lt;=(GU$65-GS$63), RANK(GT29, GT$5:GT$62)+COUNTIF(GT$5:GT29,GT29)-1, ""), "")</f>
        <v/>
      </c>
      <c r="GV29" s="135">
        <f t="shared" si="122"/>
        <v>0</v>
      </c>
      <c r="GW29" s="123">
        <v>328</v>
      </c>
      <c r="GX29" s="123"/>
      <c r="GY29" s="124">
        <f t="shared" si="123"/>
        <v>7.66534236971255E-3</v>
      </c>
      <c r="GZ29" s="125">
        <f t="shared" si="124"/>
        <v>0</v>
      </c>
      <c r="HA29" s="125">
        <f t="shared" si="125"/>
        <v>328</v>
      </c>
      <c r="HB29" s="125" t="str">
        <f>IF(GW29&lt;&gt;"", IF(RANK(HA29, HA$5:HA$62)+COUNTIF(HA$5:HA29,HA29)-1&lt;=(HB$65-GZ$63), RANK(HA29, HA$5:HA$62)+COUNTIF(HA$5:HA29,HA29)-1, ""), "")</f>
        <v/>
      </c>
      <c r="HC29" s="135">
        <f t="shared" si="126"/>
        <v>0</v>
      </c>
      <c r="HD29" s="123">
        <v>379</v>
      </c>
      <c r="HE29" s="123"/>
      <c r="HF29" s="124">
        <f t="shared" si="127"/>
        <v>8.8227762646367301E-3</v>
      </c>
      <c r="HG29" s="125">
        <f t="shared" si="128"/>
        <v>0</v>
      </c>
      <c r="HH29" s="125">
        <f t="shared" si="129"/>
        <v>379</v>
      </c>
      <c r="HI29" s="125" t="str">
        <f>IF(HD29&lt;&gt;"", IF(RANK(HH29, HH$5:HH$62)+COUNTIF(HH$5:HH29,HH29)-1&lt;=(HI$65-HG$63), RANK(HH29, HH$5:HH$62)+COUNTIF(HH$5:HH29,HH29)-1, ""), "")</f>
        <v/>
      </c>
      <c r="HJ29" s="135">
        <f t="shared" si="130"/>
        <v>0</v>
      </c>
      <c r="HK29" s="123">
        <v>1101</v>
      </c>
      <c r="HL29" s="123"/>
      <c r="HM29" s="124">
        <f t="shared" si="131"/>
        <v>2.6945668135095448E-2</v>
      </c>
      <c r="HN29" s="125">
        <f t="shared" si="132"/>
        <v>0</v>
      </c>
      <c r="HO29" s="125">
        <f t="shared" si="133"/>
        <v>1101</v>
      </c>
      <c r="HP29" s="125" t="str">
        <f>IF(HK29&lt;&gt;"", IF(RANK(HO29, HO$5:HO$62)+COUNTIF(HO$5:HO29,HO29)-1&lt;=(HP$65-HN$63), RANK(HO29, HO$5:HO$62)+COUNTIF(HO$5:HO29,HO29)-1, ""), "")</f>
        <v/>
      </c>
      <c r="HQ29" s="135">
        <f t="shared" si="134"/>
        <v>0</v>
      </c>
      <c r="HR29" s="123">
        <v>234</v>
      </c>
      <c r="HS29" s="123"/>
      <c r="HT29" s="124">
        <f t="shared" si="135"/>
        <v>5.8269834155087403E-3</v>
      </c>
      <c r="HU29" s="125">
        <f t="shared" si="136"/>
        <v>0</v>
      </c>
      <c r="HV29" s="125">
        <f t="shared" si="137"/>
        <v>234</v>
      </c>
      <c r="HW29" s="125" t="str">
        <f>IF(HR29&lt;&gt;"", IF(RANK(HV29, HV$5:HV$62)+COUNTIF(HV$5:HV29,HV29)-1&lt;=(HW$65-HU$63), RANK(HV29, HV$5:HV$62)+COUNTIF(HV$5:HV29,HV29)-1, ""), "")</f>
        <v/>
      </c>
      <c r="HX29" s="135">
        <f t="shared" si="138"/>
        <v>0</v>
      </c>
      <c r="HY29" s="123">
        <v>414</v>
      </c>
      <c r="HZ29" s="123"/>
      <c r="IA29" s="124">
        <f t="shared" si="139"/>
        <v>1.091254151510359E-2</v>
      </c>
      <c r="IB29" s="125">
        <f t="shared" si="140"/>
        <v>0</v>
      </c>
      <c r="IC29" s="125">
        <f t="shared" si="141"/>
        <v>414</v>
      </c>
      <c r="ID29" s="125" t="str">
        <f>IF(HY29&lt;&gt;"", IF(RANK(IC29, IC$5:IC$62)+COUNTIF(IC$5:IC29,IC29)-1&lt;=(ID$65-IB$63), RANK(IC29, IC$5:IC$62)+COUNTIF(IC$5:IC29,IC29)-1, ""), "")</f>
        <v/>
      </c>
      <c r="IE29" s="135">
        <f t="shared" si="142"/>
        <v>0</v>
      </c>
      <c r="IF29" s="123">
        <v>494</v>
      </c>
      <c r="IG29" s="123"/>
      <c r="IH29" s="124">
        <f t="shared" si="143"/>
        <v>1.1938422871504869E-2</v>
      </c>
      <c r="II29" s="125">
        <f t="shared" si="144"/>
        <v>0</v>
      </c>
      <c r="IJ29" s="125">
        <f t="shared" si="145"/>
        <v>494</v>
      </c>
      <c r="IK29" s="125" t="str">
        <f>IF(IF29&lt;&gt;"", IF(RANK(IJ29, IJ$5:IJ$62)+COUNTIF(IJ$5:IJ29,IJ29)-1&lt;=(IK$65-II$63), RANK(IJ29, IJ$5:IJ$62)+COUNTIF(IJ$5:IJ29,IJ29)-1, ""), "")</f>
        <v/>
      </c>
      <c r="IL29" s="135">
        <f t="shared" si="146"/>
        <v>0</v>
      </c>
      <c r="IM29" s="123">
        <v>359</v>
      </c>
      <c r="IN29" s="123"/>
      <c r="IO29" s="124">
        <f t="shared" si="147"/>
        <v>8.5809211941582815E-3</v>
      </c>
      <c r="IP29" s="125">
        <f t="shared" si="148"/>
        <v>0</v>
      </c>
      <c r="IQ29" s="125">
        <f t="shared" si="149"/>
        <v>359</v>
      </c>
      <c r="IR29" s="125" t="str">
        <f>IF(IM29&lt;&gt;"", IF(RANK(IQ29, IQ$5:IQ$62)+COUNTIF(IQ$5:IQ29,IQ29)-1&lt;=(IR$65-IP$63), RANK(IQ29, IQ$5:IQ$62)+COUNTIF(IQ$5:IQ29,IQ29)-1, ""), "")</f>
        <v/>
      </c>
      <c r="IS29" s="135">
        <f t="shared" si="150"/>
        <v>0</v>
      </c>
      <c r="IT29" s="123">
        <v>320</v>
      </c>
      <c r="IU29" s="123"/>
      <c r="IV29" s="124">
        <f t="shared" si="151"/>
        <v>6.5824659563088819E-3</v>
      </c>
      <c r="IW29" s="125">
        <f t="shared" si="152"/>
        <v>0</v>
      </c>
      <c r="IX29" s="125">
        <f t="shared" si="153"/>
        <v>320</v>
      </c>
      <c r="IY29" s="125" t="str">
        <f>IF(IT29&lt;&gt;"", IF(RANK(IX29, IX$5:IX$62)+COUNTIF(IX$5:IX29,IX29)-1&lt;=(IY$65-IW$63), RANK(IX29, IX$5:IX$62)+COUNTIF(IX$5:IX29,IX29)-1, ""), "")</f>
        <v/>
      </c>
      <c r="IZ29" s="135">
        <f t="shared" si="154"/>
        <v>0</v>
      </c>
      <c r="JA29" s="123">
        <v>278</v>
      </c>
      <c r="JB29" s="123"/>
      <c r="JC29" s="124">
        <f t="shared" si="155"/>
        <v>5.6550040683482506E-3</v>
      </c>
      <c r="JD29" s="125">
        <f t="shared" si="156"/>
        <v>0</v>
      </c>
      <c r="JE29" s="125">
        <f t="shared" si="157"/>
        <v>278</v>
      </c>
      <c r="JF29" s="125" t="str">
        <f>IF(JA29&lt;&gt;"", IF(RANK(JE29, JE$5:JE$62)+COUNTIF(JE$5:JE29,JE29)-1&lt;=(JF$65-JD$63), RANK(JE29, JE$5:JE$62)+COUNTIF(JE$5:JE29,JE29)-1, ""), "")</f>
        <v/>
      </c>
      <c r="JG29" s="135">
        <f t="shared" si="158"/>
        <v>0</v>
      </c>
      <c r="JH29" s="123">
        <v>335</v>
      </c>
      <c r="JI29" s="123"/>
      <c r="JJ29" s="124">
        <f t="shared" si="159"/>
        <v>6.9816393305962531E-3</v>
      </c>
      <c r="JK29" s="125">
        <f t="shared" si="160"/>
        <v>0</v>
      </c>
      <c r="JL29" s="125">
        <f t="shared" si="161"/>
        <v>335</v>
      </c>
      <c r="JM29" s="125" t="str">
        <f>IF(JH29&lt;&gt;"", IF(RANK(JL29, JL$5:JL$62)+COUNTIF(JL$5:JL29,JL29)-1&lt;=(JM$65-JK$63), RANK(JL29, JL$5:JL$62)+COUNTIF(JL$5:JL29,JL29)-1, ""), "")</f>
        <v/>
      </c>
      <c r="JN29" s="135">
        <f t="shared" si="162"/>
        <v>0</v>
      </c>
      <c r="JO29" s="123">
        <v>396</v>
      </c>
      <c r="JP29" s="123"/>
      <c r="JQ29" s="124">
        <f t="shared" si="163"/>
        <v>8.7315061848168805E-3</v>
      </c>
      <c r="JR29" s="125">
        <f t="shared" si="164"/>
        <v>0</v>
      </c>
      <c r="JS29" s="125">
        <f t="shared" si="165"/>
        <v>396</v>
      </c>
      <c r="JT29" s="125" t="str">
        <f>IF(JO29&lt;&gt;"", IF(RANK(JS29, JS$5:JS$62)+COUNTIF(JS$5:JS29,JS29)-1&lt;=(JT$65-JR$63), RANK(JS29, JS$5:JS$62)+COUNTIF(JS$5:JS29,JS29)-1, ""), "")</f>
        <v/>
      </c>
      <c r="JU29" s="135">
        <f t="shared" si="166"/>
        <v>0</v>
      </c>
      <c r="JV29" s="123">
        <v>265</v>
      </c>
      <c r="JW29" s="123"/>
      <c r="JX29" s="124">
        <f t="shared" si="167"/>
        <v>5.4648189392064667E-3</v>
      </c>
      <c r="JY29" s="125">
        <f t="shared" si="168"/>
        <v>0</v>
      </c>
      <c r="JZ29" s="125">
        <f t="shared" si="169"/>
        <v>265</v>
      </c>
      <c r="KA29" s="125" t="str">
        <f>IF(JV29&lt;&gt;"", IF(RANK(JZ29, JZ$5:JZ$62)+COUNTIF(JZ$5:JZ29,JZ29)-1&lt;=(KA$65-JY$63), RANK(JZ29, JZ$5:JZ$62)+COUNTIF(JZ$5:JZ29,JZ29)-1, ""), "")</f>
        <v/>
      </c>
      <c r="KB29" s="135">
        <f t="shared" si="170"/>
        <v>0</v>
      </c>
      <c r="KC29" s="132" t="str">
        <f t="shared" si="171"/>
        <v/>
      </c>
      <c r="KD29" s="36">
        <f t="shared" si="172"/>
        <v>16793</v>
      </c>
      <c r="KE29" s="36">
        <v>14179</v>
      </c>
      <c r="KF29" s="36">
        <f t="shared" si="173"/>
        <v>30972</v>
      </c>
      <c r="KG29" s="37"/>
      <c r="KH29" s="67" t="str">
        <f t="shared" si="2"/>
        <v/>
      </c>
      <c r="KI29" s="69" t="str">
        <f t="shared" si="3"/>
        <v/>
      </c>
      <c r="KJ29" s="69" t="str">
        <f t="shared" si="174"/>
        <v/>
      </c>
      <c r="KK29" s="69"/>
      <c r="KL29" s="66" t="str">
        <f t="shared" si="175"/>
        <v/>
      </c>
      <c r="KM29" s="69" t="str">
        <f t="shared" si="176"/>
        <v/>
      </c>
      <c r="KN29" s="67" t="str">
        <f t="shared" si="177"/>
        <v/>
      </c>
      <c r="KO29" s="67" t="str">
        <f>IF(KN29&lt;&gt;"", IF(RANK(KN29, $KN$5:$KN$62)+COUNTIF(KN$5:KN29,KN29)-1&lt;=(400-$KJ$63-$KM$63), RANK(KN29, $KN$5:$KN$62)+COUNTIF(KN$5:KN29,KN29)-1, ""), "")</f>
        <v/>
      </c>
      <c r="KP29" s="76" t="str">
        <f t="shared" si="178"/>
        <v/>
      </c>
      <c r="KQ29" s="86" t="str">
        <f t="shared" si="4"/>
        <v/>
      </c>
      <c r="KS29" s="126">
        <f t="shared" si="5"/>
        <v>9.7031668063723856E-4</v>
      </c>
      <c r="KT29" s="45">
        <f t="shared" si="6"/>
        <v>0</v>
      </c>
      <c r="KU29" s="53">
        <f t="shared" si="179"/>
        <v>-9.7031668063723856E-4</v>
      </c>
      <c r="KW29" s="80" t="str">
        <f t="shared" si="7"/>
        <v/>
      </c>
      <c r="KX29" s="45" t="str">
        <f t="shared" si="180"/>
        <v/>
      </c>
      <c r="KY29" s="45" t="str">
        <f t="shared" si="8"/>
        <v/>
      </c>
      <c r="KZ29" s="127" t="str">
        <f t="shared" si="181"/>
        <v/>
      </c>
    </row>
    <row r="30" spans="1:312" ht="15" customHeight="1" x14ac:dyDescent="0.2">
      <c r="A30" s="128" t="s">
        <v>196</v>
      </c>
      <c r="B30" s="123"/>
      <c r="C30" s="123"/>
      <c r="D30" s="124" t="str">
        <f t="shared" si="0"/>
        <v/>
      </c>
      <c r="E30" s="125" t="str">
        <f t="shared" si="9"/>
        <v/>
      </c>
      <c r="F30" s="125" t="str">
        <f t="shared" si="1"/>
        <v/>
      </c>
      <c r="G30" s="125" t="str">
        <f>IF(B30&lt;&gt;"", IF(RANK(F30, F$5:F$62)+COUNTIF(F$5:F30,F30)-1&lt;=(G$65-E$63), RANK(F30, F$5:F$62)+COUNTIF(F$5:F30,F30)-1, ""), "")</f>
        <v/>
      </c>
      <c r="H30" s="135" t="str">
        <f t="shared" si="10"/>
        <v/>
      </c>
      <c r="I30" s="123"/>
      <c r="J30" s="123"/>
      <c r="K30" s="124" t="str">
        <f t="shared" si="11"/>
        <v/>
      </c>
      <c r="L30" s="125" t="str">
        <f t="shared" si="12"/>
        <v/>
      </c>
      <c r="M30" s="125" t="str">
        <f t="shared" si="13"/>
        <v/>
      </c>
      <c r="N30" s="125" t="str">
        <f>IF(I30&lt;&gt;"", IF(RANK(M30, M$5:M$62)+COUNTIF(M$5:M30,M30)-1&lt;=(N$65-L$63), RANK(M30, M$5:M$62)+COUNTIF(M$5:M30,M30)-1, ""), "")</f>
        <v/>
      </c>
      <c r="O30" s="135" t="str">
        <f t="shared" si="14"/>
        <v/>
      </c>
      <c r="P30" s="123"/>
      <c r="Q30" s="123"/>
      <c r="R30" s="124" t="str">
        <f t="shared" si="15"/>
        <v/>
      </c>
      <c r="S30" s="125" t="str">
        <f t="shared" si="16"/>
        <v/>
      </c>
      <c r="T30" s="125" t="str">
        <f t="shared" si="17"/>
        <v/>
      </c>
      <c r="U30" s="125" t="str">
        <f>IF(P30&lt;&gt;"", IF(RANK(T30, T$5:T$62)+COUNTIF(T$5:T30,T30)-1&lt;=(U$65-S$63), RANK(T30, T$5:T$62)+COUNTIF(T$5:T30,T30)-1, ""), "")</f>
        <v/>
      </c>
      <c r="V30" s="135" t="str">
        <f t="shared" si="18"/>
        <v/>
      </c>
      <c r="W30" s="123"/>
      <c r="X30" s="123"/>
      <c r="Y30" s="124" t="str">
        <f t="shared" si="19"/>
        <v/>
      </c>
      <c r="Z30" s="125" t="str">
        <f t="shared" si="20"/>
        <v/>
      </c>
      <c r="AA30" s="125" t="str">
        <f t="shared" si="21"/>
        <v/>
      </c>
      <c r="AB30" s="125" t="str">
        <f>IF(W30&lt;&gt;"", IF(RANK(AA30, AA$5:AA$62)+COUNTIF(AA$5:AA30,AA30)-1&lt;=(AB$65-Z$63), RANK(AA30, AA$5:AA$62)+COUNTIF(AA$5:AA30,AA30)-1, ""), "")</f>
        <v/>
      </c>
      <c r="AC30" s="135" t="str">
        <f t="shared" si="22"/>
        <v/>
      </c>
      <c r="AD30" s="123"/>
      <c r="AE30" s="123"/>
      <c r="AF30" s="124" t="str">
        <f t="shared" si="23"/>
        <v/>
      </c>
      <c r="AG30" s="125" t="str">
        <f t="shared" si="24"/>
        <v/>
      </c>
      <c r="AH30" s="125" t="str">
        <f t="shared" si="25"/>
        <v/>
      </c>
      <c r="AI30" s="125" t="str">
        <f>IF(AD30&lt;&gt;"", IF(RANK(AH30, AH$5:AH$62)+COUNTIF(AH$5:AH30,AH30)-1&lt;=(AI$65-AG$63), RANK(AH30, AH$5:AH$62)+COUNTIF(AH$5:AH30,AH30)-1, ""), "")</f>
        <v/>
      </c>
      <c r="AJ30" s="135" t="str">
        <f t="shared" si="26"/>
        <v/>
      </c>
      <c r="AK30" s="123"/>
      <c r="AL30" s="123"/>
      <c r="AM30" s="124" t="str">
        <f t="shared" si="27"/>
        <v/>
      </c>
      <c r="AN30" s="125" t="str">
        <f t="shared" si="28"/>
        <v/>
      </c>
      <c r="AO30" s="125" t="str">
        <f t="shared" si="29"/>
        <v/>
      </c>
      <c r="AP30" s="125" t="str">
        <f>IF(AK30&lt;&gt;"", IF(RANK(AO30, AO$5:AO$62)+COUNTIF(AO$5:AO30,AO30)-1&lt;=(AP$65-AN$63), RANK(AO30, AO$5:AO$62)+COUNTIF(AO$5:AO30,AO30)-1, ""), "")</f>
        <v/>
      </c>
      <c r="AQ30" s="135" t="str">
        <f t="shared" si="30"/>
        <v/>
      </c>
      <c r="AR30" s="123"/>
      <c r="AS30" s="123"/>
      <c r="AT30" s="124" t="str">
        <f t="shared" si="31"/>
        <v/>
      </c>
      <c r="AU30" s="125" t="str">
        <f t="shared" si="32"/>
        <v/>
      </c>
      <c r="AV30" s="125" t="str">
        <f t="shared" si="33"/>
        <v/>
      </c>
      <c r="AW30" s="125" t="str">
        <f>IF(AR30&lt;&gt;"", IF(RANK(AV30, AV$5:AV$62)+COUNTIF(AV$5:AV30,AV30)-1&lt;=(AW$65-AU$63), RANK(AV30, AV$5:AV$62)+COUNTIF(AV$5:AV30,AV30)-1, ""), "")</f>
        <v/>
      </c>
      <c r="AX30" s="135" t="str">
        <f t="shared" si="34"/>
        <v/>
      </c>
      <c r="AY30" s="123">
        <v>183</v>
      </c>
      <c r="AZ30" s="123"/>
      <c r="BA30" s="124">
        <f t="shared" si="35"/>
        <v>3.7048284239295476E-3</v>
      </c>
      <c r="BB30" s="125">
        <f t="shared" si="36"/>
        <v>0</v>
      </c>
      <c r="BC30" s="125">
        <f t="shared" si="37"/>
        <v>183</v>
      </c>
      <c r="BD30" s="125" t="str">
        <f>IF(AY30&lt;&gt;"", IF(RANK(BC30, BC$5:BC$62)+COUNTIF(BC$5:BC30,BC30)-1&lt;=(BD$65-BB$63), RANK(BC30, BC$5:BC$62)+COUNTIF(BC$5:BC30,BC30)-1, ""), "")</f>
        <v/>
      </c>
      <c r="BE30" s="135">
        <f t="shared" si="38"/>
        <v>0</v>
      </c>
      <c r="BF30" s="123">
        <v>168</v>
      </c>
      <c r="BG30" s="123"/>
      <c r="BH30" s="124">
        <f t="shared" si="39"/>
        <v>3.2970267883426553E-3</v>
      </c>
      <c r="BI30" s="125">
        <f t="shared" si="40"/>
        <v>0</v>
      </c>
      <c r="BJ30" s="125">
        <f t="shared" si="41"/>
        <v>168</v>
      </c>
      <c r="BK30" s="125" t="str">
        <f>IF(BF30&lt;&gt;"", IF(RANK(BJ30, BJ$5:BJ$62)+COUNTIF(BJ$5:BJ30,BJ30)-1&lt;=(BK$65-BI$63), RANK(BJ30, BJ$5:BJ$62)+COUNTIF(BJ$5:BJ30,BJ30)-1, ""), "")</f>
        <v/>
      </c>
      <c r="BL30" s="135">
        <f t="shared" si="42"/>
        <v>0</v>
      </c>
      <c r="BM30" s="123">
        <v>108</v>
      </c>
      <c r="BN30" s="123"/>
      <c r="BO30" s="124">
        <f t="shared" si="43"/>
        <v>2.192759831888413E-3</v>
      </c>
      <c r="BP30" s="125">
        <f t="shared" si="44"/>
        <v>0</v>
      </c>
      <c r="BQ30" s="125">
        <f t="shared" si="45"/>
        <v>108</v>
      </c>
      <c r="BR30" s="125" t="str">
        <f>IF(BM30&lt;&gt;"", IF(RANK(BQ30, BQ$5:BQ$62)+COUNTIF(BQ$5:BQ30,BQ30)-1&lt;=(BR$65-BP$63), RANK(BQ30, BQ$5:BQ$62)+COUNTIF(BQ$5:BQ30,BQ30)-1, ""), "")</f>
        <v/>
      </c>
      <c r="BS30" s="135">
        <f t="shared" si="46"/>
        <v>0</v>
      </c>
      <c r="BT30" s="123">
        <v>198</v>
      </c>
      <c r="BU30" s="123"/>
      <c r="BV30" s="124">
        <f t="shared" si="47"/>
        <v>3.9660283631119302E-3</v>
      </c>
      <c r="BW30" s="125">
        <f t="shared" si="48"/>
        <v>0</v>
      </c>
      <c r="BX30" s="125">
        <f t="shared" si="49"/>
        <v>198</v>
      </c>
      <c r="BY30" s="125" t="str">
        <f>IF(BT30&lt;&gt;"", IF(RANK(BX30, BX$5:BX$62)+COUNTIF(BX$5:BX30,BX30)-1&lt;=(BY$65-BW$63), RANK(BX30, BX$5:BX$62)+COUNTIF(BX$5:BX30,BX30)-1, ""), "")</f>
        <v/>
      </c>
      <c r="BZ30" s="135">
        <f t="shared" si="50"/>
        <v>0</v>
      </c>
      <c r="CA30" s="123">
        <v>111</v>
      </c>
      <c r="CB30" s="123"/>
      <c r="CC30" s="124">
        <f t="shared" si="51"/>
        <v>2.208779400644725E-3</v>
      </c>
      <c r="CD30" s="125">
        <f t="shared" si="52"/>
        <v>0</v>
      </c>
      <c r="CE30" s="125">
        <f t="shared" si="53"/>
        <v>111</v>
      </c>
      <c r="CF30" s="125" t="str">
        <f>IF(CA30&lt;&gt;"", IF(RANK(CE30, CE$5:CE$62)+COUNTIF(CE$5:CE30,CE30)-1&lt;=(CF$65-CD$63), RANK(CE30, CE$5:CE$62)+COUNTIF(CE$5:CE30,CE30)-1, ""), "")</f>
        <v/>
      </c>
      <c r="CG30" s="135">
        <f t="shared" si="54"/>
        <v>0</v>
      </c>
      <c r="CH30" s="123">
        <v>84</v>
      </c>
      <c r="CI30" s="123"/>
      <c r="CJ30" s="124">
        <f t="shared" si="55"/>
        <v>1.6211834639286678E-3</v>
      </c>
      <c r="CK30" s="125">
        <f t="shared" si="56"/>
        <v>0</v>
      </c>
      <c r="CL30" s="125">
        <f t="shared" si="57"/>
        <v>84</v>
      </c>
      <c r="CM30" s="125" t="str">
        <f>IF(CH30&lt;&gt;"", IF(RANK(CL30, CL$5:CL$62)+COUNTIF(CL$5:CL30,CL30)-1&lt;=(CM$65-CK$63), RANK(CL30, CL$5:CL$62)+COUNTIF(CL$5:CL30,CL30)-1, ""), "")</f>
        <v/>
      </c>
      <c r="CN30" s="135">
        <f t="shared" si="58"/>
        <v>0</v>
      </c>
      <c r="CO30" s="123">
        <v>104</v>
      </c>
      <c r="CP30" s="123"/>
      <c r="CQ30" s="124">
        <f t="shared" si="59"/>
        <v>2.0524965462798499E-3</v>
      </c>
      <c r="CR30" s="125">
        <f t="shared" si="60"/>
        <v>0</v>
      </c>
      <c r="CS30" s="125">
        <f t="shared" si="61"/>
        <v>104</v>
      </c>
      <c r="CT30" s="125" t="str">
        <f>IF(CO30&lt;&gt;"", IF(RANK(CS30, CS$5:CS$62)+COUNTIF(CS$5:CS30,CS30)-1&lt;=(CT$65-CR$63), RANK(CS30, CS$5:CS$62)+COUNTIF(CS$5:CS30,CS30)-1, ""), "")</f>
        <v/>
      </c>
      <c r="CU30" s="135">
        <f t="shared" si="62"/>
        <v>0</v>
      </c>
      <c r="CV30" s="123">
        <v>169</v>
      </c>
      <c r="CW30" s="123"/>
      <c r="CX30" s="124">
        <f t="shared" si="63"/>
        <v>3.6142001710863987E-3</v>
      </c>
      <c r="CY30" s="125">
        <f t="shared" si="64"/>
        <v>0</v>
      </c>
      <c r="CZ30" s="125">
        <f t="shared" si="65"/>
        <v>169</v>
      </c>
      <c r="DA30" s="125" t="str">
        <f>IF(CV30&lt;&gt;"", IF(RANK(CZ30, CZ$5:CZ$62)+COUNTIF(CZ$5:CZ30,CZ30)-1&lt;=(DA$65-CY$63), RANK(CZ30, CZ$5:CZ$62)+COUNTIF(CZ$5:CZ30,CZ30)-1, ""), "")</f>
        <v/>
      </c>
      <c r="DB30" s="135">
        <f t="shared" si="66"/>
        <v>0</v>
      </c>
      <c r="DC30" s="123"/>
      <c r="DD30" s="123"/>
      <c r="DE30" s="124" t="str">
        <f t="shared" si="67"/>
        <v/>
      </c>
      <c r="DF30" s="125" t="str">
        <f t="shared" si="68"/>
        <v/>
      </c>
      <c r="DG30" s="125" t="str">
        <f t="shared" si="69"/>
        <v/>
      </c>
      <c r="DH30" s="125" t="str">
        <f>IF(DC30&lt;&gt;"", IF(RANK(DG30, DG$5:DG$62)+COUNTIF(DG$5:DG30,DG30)-1&lt;=(DH$65-DF$63), RANK(DG30, DG$5:DG$62)+COUNTIF(DG$5:DG30,DG30)-1, ""), "")</f>
        <v/>
      </c>
      <c r="DI30" s="135" t="str">
        <f t="shared" si="70"/>
        <v/>
      </c>
      <c r="DJ30" s="123"/>
      <c r="DK30" s="123"/>
      <c r="DL30" s="124" t="str">
        <f t="shared" si="71"/>
        <v/>
      </c>
      <c r="DM30" s="125" t="str">
        <f t="shared" si="72"/>
        <v/>
      </c>
      <c r="DN30" s="125" t="str">
        <f t="shared" si="73"/>
        <v/>
      </c>
      <c r="DO30" s="125" t="str">
        <f>IF(DJ30&lt;&gt;"", IF(RANK(DN30, DN$5:DN$62)+COUNTIF(DN$5:DN30,DN30)-1&lt;=(DO$65-DM$63), RANK(DN30, DN$5:DN$62)+COUNTIF(DN$5:DN30,DN30)-1, ""), "")</f>
        <v/>
      </c>
      <c r="DP30" s="135" t="str">
        <f t="shared" si="74"/>
        <v/>
      </c>
      <c r="DQ30" s="123"/>
      <c r="DR30" s="123"/>
      <c r="DS30" s="124" t="str">
        <f t="shared" si="75"/>
        <v/>
      </c>
      <c r="DT30" s="125" t="str">
        <f t="shared" si="76"/>
        <v/>
      </c>
      <c r="DU30" s="125" t="str">
        <f t="shared" si="77"/>
        <v/>
      </c>
      <c r="DV30" s="125" t="str">
        <f>IF(DQ30&lt;&gt;"", IF(RANK(DU30, DU$5:DU$62)+COUNTIF(DU$5:DU30,DU30)-1&lt;=(DV$65-DT$63), RANK(DU30, DU$5:DU$62)+COUNTIF(DU$5:DU30,DU30)-1, ""), "")</f>
        <v/>
      </c>
      <c r="DW30" s="135" t="str">
        <f t="shared" si="78"/>
        <v/>
      </c>
      <c r="DX30" s="123"/>
      <c r="DY30" s="123"/>
      <c r="DZ30" s="124" t="str">
        <f t="shared" si="79"/>
        <v/>
      </c>
      <c r="EA30" s="125" t="str">
        <f t="shared" si="80"/>
        <v/>
      </c>
      <c r="EB30" s="125" t="str">
        <f t="shared" si="81"/>
        <v/>
      </c>
      <c r="EC30" s="125" t="str">
        <f>IF(DX30&lt;&gt;"", IF(RANK(EB30, EB$5:EB$62)+COUNTIF(EB$5:EB30,EB30)-1&lt;=(EC$65-EA$63), RANK(EB30, EB$5:EB$62)+COUNTIF(EB$5:EB30,EB30)-1, ""), "")</f>
        <v/>
      </c>
      <c r="ED30" s="135" t="str">
        <f t="shared" si="82"/>
        <v/>
      </c>
      <c r="EE30" s="123"/>
      <c r="EF30" s="123"/>
      <c r="EG30" s="124" t="str">
        <f t="shared" si="83"/>
        <v/>
      </c>
      <c r="EH30" s="125" t="str">
        <f t="shared" si="84"/>
        <v/>
      </c>
      <c r="EI30" s="125" t="str">
        <f t="shared" si="85"/>
        <v/>
      </c>
      <c r="EJ30" s="125" t="str">
        <f>IF(EE30&lt;&gt;"", IF(RANK(EI30, EI$5:EI$62)+COUNTIF(EI$5:EI30,EI30)-1&lt;=(EJ$65-EH$63), RANK(EI30, EI$5:EI$62)+COUNTIF(EI$5:EI30,EI30)-1, ""), "")</f>
        <v/>
      </c>
      <c r="EK30" s="135" t="str">
        <f t="shared" si="86"/>
        <v/>
      </c>
      <c r="EL30" s="123"/>
      <c r="EM30" s="123"/>
      <c r="EN30" s="124" t="str">
        <f t="shared" si="87"/>
        <v/>
      </c>
      <c r="EO30" s="125" t="str">
        <f t="shared" si="88"/>
        <v/>
      </c>
      <c r="EP30" s="125" t="str">
        <f t="shared" si="89"/>
        <v/>
      </c>
      <c r="EQ30" s="125" t="str">
        <f>IF(EL30&lt;&gt;"", IF(RANK(EP30, EP$5:EP$62)+COUNTIF(EP$5:EP30,EP30)-1&lt;=(EQ$65-EO$63), RANK(EP30, EP$5:EP$62)+COUNTIF(EP$5:EP30,EP30)-1, ""), "")</f>
        <v/>
      </c>
      <c r="ER30" s="135" t="str">
        <f t="shared" si="90"/>
        <v/>
      </c>
      <c r="ES30" s="123"/>
      <c r="ET30" s="123"/>
      <c r="EU30" s="124" t="str">
        <f t="shared" si="91"/>
        <v/>
      </c>
      <c r="EV30" s="125" t="str">
        <f t="shared" si="92"/>
        <v/>
      </c>
      <c r="EW30" s="125" t="str">
        <f t="shared" si="93"/>
        <v/>
      </c>
      <c r="EX30" s="125" t="str">
        <f>IF(ES30&lt;&gt;"", IF(RANK(EW30, EW$5:EW$62)+COUNTIF(EW$5:EW30,EW30)-1&lt;=(EX$65-EV$63), RANK(EW30, EW$5:EW$62)+COUNTIF(EW$5:EW30,EW30)-1, ""), "")</f>
        <v/>
      </c>
      <c r="EY30" s="135" t="str">
        <f t="shared" si="94"/>
        <v/>
      </c>
      <c r="EZ30" s="123"/>
      <c r="FA30" s="123"/>
      <c r="FB30" s="124" t="str">
        <f t="shared" si="95"/>
        <v/>
      </c>
      <c r="FC30" s="125" t="str">
        <f t="shared" si="96"/>
        <v/>
      </c>
      <c r="FD30" s="125" t="str">
        <f t="shared" si="97"/>
        <v/>
      </c>
      <c r="FE30" s="125" t="str">
        <f>IF(EZ30&lt;&gt;"", IF(RANK(FD30, FD$5:FD$62)+COUNTIF(FD$5:FD30,FD30)-1&lt;=(FE$65-FC$63), RANK(FD30, FD$5:FD$62)+COUNTIF(FD$5:FD30,FD30)-1, ""), "")</f>
        <v/>
      </c>
      <c r="FF30" s="135" t="str">
        <f t="shared" si="98"/>
        <v/>
      </c>
      <c r="FG30" s="123"/>
      <c r="FH30" s="123"/>
      <c r="FI30" s="124" t="str">
        <f t="shared" si="99"/>
        <v/>
      </c>
      <c r="FJ30" s="125" t="str">
        <f t="shared" si="100"/>
        <v/>
      </c>
      <c r="FK30" s="125" t="str">
        <f t="shared" si="101"/>
        <v/>
      </c>
      <c r="FL30" s="125" t="str">
        <f>IF(FG30&lt;&gt;"", IF(RANK(FK30, FK$5:FK$62)+COUNTIF(FK$5:FK30,FK30)-1&lt;=(FL$65-FJ$63), RANK(FK30, FK$5:FK$62)+COUNTIF(FK$5:FK30,FK30)-1, ""), "")</f>
        <v/>
      </c>
      <c r="FM30" s="135" t="str">
        <f t="shared" si="102"/>
        <v/>
      </c>
      <c r="FN30" s="123"/>
      <c r="FO30" s="123"/>
      <c r="FP30" s="124" t="str">
        <f t="shared" si="103"/>
        <v/>
      </c>
      <c r="FQ30" s="125" t="str">
        <f t="shared" si="104"/>
        <v/>
      </c>
      <c r="FR30" s="125" t="str">
        <f t="shared" si="105"/>
        <v/>
      </c>
      <c r="FS30" s="125" t="str">
        <f>IF(FN30&lt;&gt;"", IF(RANK(FR30, FR$5:FR$62)+COUNTIF(FR$5:FR30,FR30)-1&lt;=(FS$65-FQ$63), RANK(FR30, FR$5:FR$62)+COUNTIF(FR$5:FR30,FR30)-1, ""), "")</f>
        <v/>
      </c>
      <c r="FT30" s="135" t="str">
        <f t="shared" si="106"/>
        <v/>
      </c>
      <c r="FU30" s="123"/>
      <c r="FV30" s="123"/>
      <c r="FW30" s="124" t="str">
        <f t="shared" si="107"/>
        <v/>
      </c>
      <c r="FX30" s="125" t="str">
        <f t="shared" si="108"/>
        <v/>
      </c>
      <c r="FY30" s="125" t="str">
        <f t="shared" si="109"/>
        <v/>
      </c>
      <c r="FZ30" s="125" t="str">
        <f>IF(FU30&lt;&gt;"", IF(RANK(FY30, FY$5:FY$62)+COUNTIF(FY$5:FY30,FY30)-1&lt;=(FZ$65-FX$63), RANK(FY30, FY$5:FY$62)+COUNTIF(FY$5:FY30,FY30)-1, ""), "")</f>
        <v/>
      </c>
      <c r="GA30" s="135" t="str">
        <f t="shared" si="110"/>
        <v/>
      </c>
      <c r="GB30" s="123"/>
      <c r="GC30" s="123"/>
      <c r="GD30" s="124" t="str">
        <f t="shared" si="111"/>
        <v/>
      </c>
      <c r="GE30" s="125" t="str">
        <f t="shared" si="112"/>
        <v/>
      </c>
      <c r="GF30" s="125" t="str">
        <f t="shared" si="113"/>
        <v/>
      </c>
      <c r="GG30" s="125" t="str">
        <f>IF(GB30&lt;&gt;"", IF(RANK(GF30, GF$5:GF$62)+COUNTIF(GF$5:GF30,GF30)-1&lt;=(GG$65-GE$63), RANK(GF30, GF$5:GF$62)+COUNTIF(GF$5:GF30,GF30)-1, ""), "")</f>
        <v/>
      </c>
      <c r="GH30" s="135" t="str">
        <f t="shared" si="114"/>
        <v/>
      </c>
      <c r="GI30" s="123"/>
      <c r="GJ30" s="123"/>
      <c r="GK30" s="124" t="str">
        <f t="shared" si="115"/>
        <v/>
      </c>
      <c r="GL30" s="125" t="str">
        <f t="shared" si="116"/>
        <v/>
      </c>
      <c r="GM30" s="125" t="str">
        <f t="shared" si="117"/>
        <v/>
      </c>
      <c r="GN30" s="125" t="str">
        <f>IF(GI30&lt;&gt;"", IF(RANK(GM30, GM$5:GM$62)+COUNTIF(GM$5:GM30,GM30)-1&lt;=(GN$65-GL$63), RANK(GM30, GM$5:GM$62)+COUNTIF(GM$5:GM30,GM30)-1, ""), "")</f>
        <v/>
      </c>
      <c r="GO30" s="135" t="str">
        <f t="shared" si="118"/>
        <v/>
      </c>
      <c r="GP30" s="123"/>
      <c r="GQ30" s="123"/>
      <c r="GR30" s="124" t="str">
        <f t="shared" si="119"/>
        <v/>
      </c>
      <c r="GS30" s="125" t="str">
        <f t="shared" si="120"/>
        <v/>
      </c>
      <c r="GT30" s="125" t="str">
        <f t="shared" si="121"/>
        <v/>
      </c>
      <c r="GU30" s="125" t="str">
        <f>IF(GP30&lt;&gt;"", IF(RANK(GT30, GT$5:GT$62)+COUNTIF(GT$5:GT30,GT30)-1&lt;=(GU$65-GS$63), RANK(GT30, GT$5:GT$62)+COUNTIF(GT$5:GT30,GT30)-1, ""), "")</f>
        <v/>
      </c>
      <c r="GV30" s="135" t="str">
        <f t="shared" si="122"/>
        <v/>
      </c>
      <c r="GW30" s="123"/>
      <c r="GX30" s="123"/>
      <c r="GY30" s="124" t="str">
        <f t="shared" si="123"/>
        <v/>
      </c>
      <c r="GZ30" s="125" t="str">
        <f t="shared" si="124"/>
        <v/>
      </c>
      <c r="HA30" s="125" t="str">
        <f t="shared" si="125"/>
        <v/>
      </c>
      <c r="HB30" s="125" t="str">
        <f>IF(GW30&lt;&gt;"", IF(RANK(HA30, HA$5:HA$62)+COUNTIF(HA$5:HA30,HA30)-1&lt;=(HB$65-GZ$63), RANK(HA30, HA$5:HA$62)+COUNTIF(HA$5:HA30,HA30)-1, ""), "")</f>
        <v/>
      </c>
      <c r="HC30" s="135" t="str">
        <f t="shared" si="126"/>
        <v/>
      </c>
      <c r="HD30" s="123"/>
      <c r="HE30" s="123"/>
      <c r="HF30" s="124" t="str">
        <f t="shared" si="127"/>
        <v/>
      </c>
      <c r="HG30" s="125" t="str">
        <f t="shared" si="128"/>
        <v/>
      </c>
      <c r="HH30" s="125" t="str">
        <f t="shared" si="129"/>
        <v/>
      </c>
      <c r="HI30" s="125" t="str">
        <f>IF(HD30&lt;&gt;"", IF(RANK(HH30, HH$5:HH$62)+COUNTIF(HH$5:HH30,HH30)-1&lt;=(HI$65-HG$63), RANK(HH30, HH$5:HH$62)+COUNTIF(HH$5:HH30,HH30)-1, ""), "")</f>
        <v/>
      </c>
      <c r="HJ30" s="135" t="str">
        <f t="shared" si="130"/>
        <v/>
      </c>
      <c r="HK30" s="123"/>
      <c r="HL30" s="123"/>
      <c r="HM30" s="124" t="str">
        <f t="shared" si="131"/>
        <v/>
      </c>
      <c r="HN30" s="125" t="str">
        <f t="shared" si="132"/>
        <v/>
      </c>
      <c r="HO30" s="125" t="str">
        <f t="shared" si="133"/>
        <v/>
      </c>
      <c r="HP30" s="125" t="str">
        <f>IF(HK30&lt;&gt;"", IF(RANK(HO30, HO$5:HO$62)+COUNTIF(HO$5:HO30,HO30)-1&lt;=(HP$65-HN$63), RANK(HO30, HO$5:HO$62)+COUNTIF(HO$5:HO30,HO30)-1, ""), "")</f>
        <v/>
      </c>
      <c r="HQ30" s="135" t="str">
        <f t="shared" si="134"/>
        <v/>
      </c>
      <c r="HR30" s="123"/>
      <c r="HS30" s="123"/>
      <c r="HT30" s="124" t="str">
        <f t="shared" si="135"/>
        <v/>
      </c>
      <c r="HU30" s="125" t="str">
        <f t="shared" si="136"/>
        <v/>
      </c>
      <c r="HV30" s="125" t="str">
        <f t="shared" si="137"/>
        <v/>
      </c>
      <c r="HW30" s="125" t="str">
        <f>IF(HR30&lt;&gt;"", IF(RANK(HV30, HV$5:HV$62)+COUNTIF(HV$5:HV30,HV30)-1&lt;=(HW$65-HU$63), RANK(HV30, HV$5:HV$62)+COUNTIF(HV$5:HV30,HV30)-1, ""), "")</f>
        <v/>
      </c>
      <c r="HX30" s="135" t="str">
        <f t="shared" si="138"/>
        <v/>
      </c>
      <c r="HY30" s="123"/>
      <c r="HZ30" s="123"/>
      <c r="IA30" s="124" t="str">
        <f t="shared" si="139"/>
        <v/>
      </c>
      <c r="IB30" s="125" t="str">
        <f t="shared" si="140"/>
        <v/>
      </c>
      <c r="IC30" s="125" t="str">
        <f t="shared" si="141"/>
        <v/>
      </c>
      <c r="ID30" s="125" t="str">
        <f>IF(HY30&lt;&gt;"", IF(RANK(IC30, IC$5:IC$62)+COUNTIF(IC$5:IC30,IC30)-1&lt;=(ID$65-IB$63), RANK(IC30, IC$5:IC$62)+COUNTIF(IC$5:IC30,IC30)-1, ""), "")</f>
        <v/>
      </c>
      <c r="IE30" s="135" t="str">
        <f t="shared" si="142"/>
        <v/>
      </c>
      <c r="IF30" s="123"/>
      <c r="IG30" s="123"/>
      <c r="IH30" s="124" t="str">
        <f t="shared" si="143"/>
        <v/>
      </c>
      <c r="II30" s="125" t="str">
        <f t="shared" si="144"/>
        <v/>
      </c>
      <c r="IJ30" s="125" t="str">
        <f t="shared" si="145"/>
        <v/>
      </c>
      <c r="IK30" s="125" t="str">
        <f>IF(IF30&lt;&gt;"", IF(RANK(IJ30, IJ$5:IJ$62)+COUNTIF(IJ$5:IJ30,IJ30)-1&lt;=(IK$65-II$63), RANK(IJ30, IJ$5:IJ$62)+COUNTIF(IJ$5:IJ30,IJ30)-1, ""), "")</f>
        <v/>
      </c>
      <c r="IL30" s="135" t="str">
        <f t="shared" si="146"/>
        <v/>
      </c>
      <c r="IM30" s="123"/>
      <c r="IN30" s="123"/>
      <c r="IO30" s="124" t="str">
        <f t="shared" si="147"/>
        <v/>
      </c>
      <c r="IP30" s="125" t="str">
        <f t="shared" si="148"/>
        <v/>
      </c>
      <c r="IQ30" s="125" t="str">
        <f t="shared" si="149"/>
        <v/>
      </c>
      <c r="IR30" s="125" t="str">
        <f>IF(IM30&lt;&gt;"", IF(RANK(IQ30, IQ$5:IQ$62)+COUNTIF(IQ$5:IQ30,IQ30)-1&lt;=(IR$65-IP$63), RANK(IQ30, IQ$5:IQ$62)+COUNTIF(IQ$5:IQ30,IQ30)-1, ""), "")</f>
        <v/>
      </c>
      <c r="IS30" s="135" t="str">
        <f t="shared" si="150"/>
        <v/>
      </c>
      <c r="IT30" s="123"/>
      <c r="IU30" s="123"/>
      <c r="IV30" s="124" t="str">
        <f t="shared" si="151"/>
        <v/>
      </c>
      <c r="IW30" s="125" t="str">
        <f t="shared" si="152"/>
        <v/>
      </c>
      <c r="IX30" s="125" t="str">
        <f t="shared" si="153"/>
        <v/>
      </c>
      <c r="IY30" s="125" t="str">
        <f>IF(IT30&lt;&gt;"", IF(RANK(IX30, IX$5:IX$62)+COUNTIF(IX$5:IX30,IX30)-1&lt;=(IY$65-IW$63), RANK(IX30, IX$5:IX$62)+COUNTIF(IX$5:IX30,IX30)-1, ""), "")</f>
        <v/>
      </c>
      <c r="IZ30" s="135" t="str">
        <f t="shared" si="154"/>
        <v/>
      </c>
      <c r="JA30" s="123"/>
      <c r="JB30" s="123"/>
      <c r="JC30" s="124" t="str">
        <f t="shared" si="155"/>
        <v/>
      </c>
      <c r="JD30" s="125" t="str">
        <f t="shared" si="156"/>
        <v/>
      </c>
      <c r="JE30" s="125" t="str">
        <f t="shared" si="157"/>
        <v/>
      </c>
      <c r="JF30" s="125" t="str">
        <f>IF(JA30&lt;&gt;"", IF(RANK(JE30, JE$5:JE$62)+COUNTIF(JE$5:JE30,JE30)-1&lt;=(JF$65-JD$63), RANK(JE30, JE$5:JE$62)+COUNTIF(JE$5:JE30,JE30)-1, ""), "")</f>
        <v/>
      </c>
      <c r="JG30" s="135" t="str">
        <f t="shared" si="158"/>
        <v/>
      </c>
      <c r="JH30" s="123"/>
      <c r="JI30" s="123"/>
      <c r="JJ30" s="124" t="str">
        <f t="shared" si="159"/>
        <v/>
      </c>
      <c r="JK30" s="125" t="str">
        <f t="shared" si="160"/>
        <v/>
      </c>
      <c r="JL30" s="125" t="str">
        <f t="shared" si="161"/>
        <v/>
      </c>
      <c r="JM30" s="125" t="str">
        <f>IF(JH30&lt;&gt;"", IF(RANK(JL30, JL$5:JL$62)+COUNTIF(JL$5:JL30,JL30)-1&lt;=(JM$65-JK$63), RANK(JL30, JL$5:JL$62)+COUNTIF(JL$5:JL30,JL30)-1, ""), "")</f>
        <v/>
      </c>
      <c r="JN30" s="135" t="str">
        <f t="shared" si="162"/>
        <v/>
      </c>
      <c r="JO30" s="123"/>
      <c r="JP30" s="123"/>
      <c r="JQ30" s="124" t="str">
        <f t="shared" si="163"/>
        <v/>
      </c>
      <c r="JR30" s="125" t="str">
        <f t="shared" si="164"/>
        <v/>
      </c>
      <c r="JS30" s="125" t="str">
        <f t="shared" si="165"/>
        <v/>
      </c>
      <c r="JT30" s="125" t="str">
        <f>IF(JO30&lt;&gt;"", IF(RANK(JS30, JS$5:JS$62)+COUNTIF(JS$5:JS30,JS30)-1&lt;=(JT$65-JR$63), RANK(JS30, JS$5:JS$62)+COUNTIF(JS$5:JS30,JS30)-1, ""), "")</f>
        <v/>
      </c>
      <c r="JU30" s="135" t="str">
        <f t="shared" si="166"/>
        <v/>
      </c>
      <c r="JV30" s="123"/>
      <c r="JW30" s="123"/>
      <c r="JX30" s="124" t="str">
        <f t="shared" si="167"/>
        <v/>
      </c>
      <c r="JY30" s="125" t="str">
        <f t="shared" si="168"/>
        <v/>
      </c>
      <c r="JZ30" s="125" t="str">
        <f t="shared" si="169"/>
        <v/>
      </c>
      <c r="KA30" s="125" t="str">
        <f>IF(JV30&lt;&gt;"", IF(RANK(JZ30, JZ$5:JZ$62)+COUNTIF(JZ$5:JZ30,JZ30)-1&lt;=(KA$65-JY$63), RANK(JZ30, JZ$5:JZ$62)+COUNTIF(JZ$5:JZ30,JZ30)-1, ""), "")</f>
        <v/>
      </c>
      <c r="KB30" s="135" t="str">
        <f t="shared" si="170"/>
        <v/>
      </c>
      <c r="KC30" s="132" t="str">
        <f t="shared" si="171"/>
        <v/>
      </c>
      <c r="KD30" s="36">
        <f t="shared" si="172"/>
        <v>1125</v>
      </c>
      <c r="KE30" s="36">
        <v>7424</v>
      </c>
      <c r="KF30" s="36">
        <f t="shared" si="173"/>
        <v>8549</v>
      </c>
      <c r="KG30" s="37"/>
      <c r="KH30" s="67" t="str">
        <f t="shared" si="2"/>
        <v/>
      </c>
      <c r="KI30" s="69" t="str">
        <f t="shared" si="3"/>
        <v/>
      </c>
      <c r="KJ30" s="69" t="str">
        <f t="shared" si="174"/>
        <v/>
      </c>
      <c r="KK30" s="69"/>
      <c r="KL30" s="66" t="str">
        <f t="shared" si="175"/>
        <v/>
      </c>
      <c r="KM30" s="69" t="str">
        <f t="shared" si="176"/>
        <v/>
      </c>
      <c r="KN30" s="67" t="str">
        <f t="shared" si="177"/>
        <v/>
      </c>
      <c r="KO30" s="67" t="str">
        <f>IF(KN30&lt;&gt;"", IF(RANK(KN30, $KN$5:$KN$62)+COUNTIF(KN$5:KN30,KN30)-1&lt;=(400-$KJ$63-$KM$63), RANK(KN30, $KN$5:$KN$62)+COUNTIF(KN$5:KN30,KN30)-1, ""), "")</f>
        <v/>
      </c>
      <c r="KP30" s="76" t="str">
        <f t="shared" si="178"/>
        <v/>
      </c>
      <c r="KQ30" s="86" t="str">
        <f t="shared" si="4"/>
        <v/>
      </c>
      <c r="KS30" s="126">
        <f t="shared" si="5"/>
        <v>2.6783021124782873E-4</v>
      </c>
      <c r="KT30" s="45">
        <f t="shared" si="6"/>
        <v>0</v>
      </c>
      <c r="KU30" s="53">
        <f t="shared" si="179"/>
        <v>-2.6783021124782873E-4</v>
      </c>
      <c r="KW30" s="80" t="str">
        <f t="shared" si="7"/>
        <v/>
      </c>
      <c r="KX30" s="45" t="str">
        <f t="shared" si="180"/>
        <v/>
      </c>
      <c r="KY30" s="45" t="str">
        <f t="shared" si="8"/>
        <v/>
      </c>
      <c r="KZ30" s="127" t="str">
        <f t="shared" si="181"/>
        <v/>
      </c>
    </row>
    <row r="31" spans="1:312" ht="15" customHeight="1" x14ac:dyDescent="0.2">
      <c r="A31" s="136" t="s">
        <v>197</v>
      </c>
      <c r="B31" s="137">
        <v>124796</v>
      </c>
      <c r="C31" s="137"/>
      <c r="D31" s="138">
        <f t="shared" si="0"/>
        <v>2.5287943262411345</v>
      </c>
      <c r="E31" s="139">
        <f t="shared" si="9"/>
        <v>2</v>
      </c>
      <c r="F31" s="139">
        <f t="shared" si="1"/>
        <v>26096</v>
      </c>
      <c r="G31" s="139" t="str">
        <f>IF(B31&lt;&gt;"", IF(RANK(F31, F$5:F$62)+COUNTIF(F$5:F31,F31)-1&lt;=(G$65-E$63), RANK(F31, F$5:F$62)+COUNTIF(F$5:F31,F31)-1, ""), "")</f>
        <v/>
      </c>
      <c r="H31" s="140">
        <f t="shared" si="10"/>
        <v>2</v>
      </c>
      <c r="I31" s="137">
        <v>47961</v>
      </c>
      <c r="J31" s="137"/>
      <c r="K31" s="138">
        <f t="shared" si="11"/>
        <v>1.0439239927736543</v>
      </c>
      <c r="L31" s="139">
        <f t="shared" si="12"/>
        <v>1</v>
      </c>
      <c r="M31" s="139">
        <f t="shared" si="13"/>
        <v>2018</v>
      </c>
      <c r="N31" s="139" t="str">
        <f>IF(I31&lt;&gt;"", IF(RANK(M31, M$5:M$62)+COUNTIF(M$5:M31,M31)-1&lt;=(N$65-L$63), RANK(M31, M$5:M$62)+COUNTIF(M$5:M31,M31)-1, ""), "")</f>
        <v/>
      </c>
      <c r="O31" s="140">
        <f t="shared" si="14"/>
        <v>1</v>
      </c>
      <c r="P31" s="137">
        <v>70962</v>
      </c>
      <c r="Q31" s="137"/>
      <c r="R31" s="138">
        <f t="shared" si="15"/>
        <v>1.7031561262450499</v>
      </c>
      <c r="S31" s="139">
        <f t="shared" si="16"/>
        <v>1</v>
      </c>
      <c r="T31" s="139">
        <f t="shared" si="17"/>
        <v>29297</v>
      </c>
      <c r="U31" s="139">
        <f>IF(P31&lt;&gt;"", IF(RANK(T31, T$5:T$62)+COUNTIF(T$5:T31,T31)-1&lt;=(U$65-S$63), RANK(T31, T$5:T$62)+COUNTIF(T$5:T31,T31)-1, ""), "")</f>
        <v>2</v>
      </c>
      <c r="V31" s="140">
        <f t="shared" si="18"/>
        <v>2</v>
      </c>
      <c r="W31" s="137">
        <v>12014</v>
      </c>
      <c r="X31" s="137"/>
      <c r="Y31" s="138">
        <f t="shared" si="19"/>
        <v>0.30044764548478253</v>
      </c>
      <c r="Z31" s="139">
        <f t="shared" si="20"/>
        <v>0</v>
      </c>
      <c r="AA31" s="139">
        <f t="shared" si="21"/>
        <v>12014</v>
      </c>
      <c r="AB31" s="139" t="str">
        <f>IF(W31&lt;&gt;"", IF(RANK(AA31, AA$5:AA$62)+COUNTIF(AA$5:AA31,AA31)-1&lt;=(AB$65-Z$63), RANK(AA31, AA$5:AA$62)+COUNTIF(AA$5:AA31,AA31)-1, ""), "")</f>
        <v/>
      </c>
      <c r="AC31" s="140">
        <f t="shared" si="22"/>
        <v>0</v>
      </c>
      <c r="AD31" s="137">
        <v>11186</v>
      </c>
      <c r="AE31" s="137"/>
      <c r="AF31" s="138">
        <f t="shared" si="23"/>
        <v>0.28855182376309135</v>
      </c>
      <c r="AG31" s="139">
        <f t="shared" si="24"/>
        <v>0</v>
      </c>
      <c r="AH31" s="139">
        <f t="shared" si="25"/>
        <v>11186</v>
      </c>
      <c r="AI31" s="139" t="str">
        <f>IF(AD31&lt;&gt;"", IF(RANK(AH31, AH$5:AH$62)+COUNTIF(AH$5:AH31,AH31)-1&lt;=(AI$65-AG$63), RANK(AH31, AH$5:AH$62)+COUNTIF(AH$5:AH31,AH31)-1, ""), "")</f>
        <v/>
      </c>
      <c r="AJ31" s="140">
        <f t="shared" si="26"/>
        <v>0</v>
      </c>
      <c r="AK31" s="137">
        <v>95335</v>
      </c>
      <c r="AL31" s="137"/>
      <c r="AM31" s="138">
        <f t="shared" si="27"/>
        <v>1.9324009324009324</v>
      </c>
      <c r="AN31" s="139">
        <f t="shared" si="28"/>
        <v>1</v>
      </c>
      <c r="AO31" s="139">
        <f t="shared" si="29"/>
        <v>46000</v>
      </c>
      <c r="AP31" s="139">
        <f>IF(AK31&lt;&gt;"", IF(RANK(AO31, AO$5:AO$62)+COUNTIF(AO$5:AO31,AO31)-1&lt;=(AP$65-AN$63), RANK(AO31, AO$5:AO$62)+COUNTIF(AO$5:AO31,AO31)-1, ""), "")</f>
        <v>1</v>
      </c>
      <c r="AQ31" s="140">
        <f t="shared" si="30"/>
        <v>2</v>
      </c>
      <c r="AR31" s="137">
        <v>82280</v>
      </c>
      <c r="AS31" s="137"/>
      <c r="AT31" s="138">
        <f t="shared" si="31"/>
        <v>1.942215088282504</v>
      </c>
      <c r="AU31" s="139">
        <f t="shared" si="32"/>
        <v>1</v>
      </c>
      <c r="AV31" s="139">
        <f t="shared" si="33"/>
        <v>39916</v>
      </c>
      <c r="AW31" s="139">
        <f>IF(AR31&lt;&gt;"", IF(RANK(AV31, AV$5:AV$62)+COUNTIF(AV$5:AV31,AV31)-1&lt;=(AW$65-AU$63), RANK(AV31, AV$5:AV$62)+COUNTIF(AV$5:AV31,AV31)-1, ""), "")</f>
        <v>1</v>
      </c>
      <c r="AX31" s="140">
        <f t="shared" si="34"/>
        <v>2</v>
      </c>
      <c r="AY31" s="137">
        <v>155790</v>
      </c>
      <c r="AZ31" s="137"/>
      <c r="BA31" s="138">
        <f t="shared" si="35"/>
        <v>3.1539629517157608</v>
      </c>
      <c r="BB31" s="139">
        <f t="shared" si="36"/>
        <v>3</v>
      </c>
      <c r="BC31" s="139">
        <f t="shared" si="37"/>
        <v>7605</v>
      </c>
      <c r="BD31" s="139" t="str">
        <f>IF(AY31&lt;&gt;"", IF(RANK(BC31, BC$5:BC$62)+COUNTIF(BC$5:BC31,BC31)-1&lt;=(BD$65-BB$63), RANK(BC31, BC$5:BC$62)+COUNTIF(BC$5:BC31,BC31)-1, ""), "")</f>
        <v/>
      </c>
      <c r="BE31" s="140">
        <f t="shared" si="38"/>
        <v>3</v>
      </c>
      <c r="BF31" s="137">
        <v>101916</v>
      </c>
      <c r="BG31" s="137"/>
      <c r="BH31" s="138">
        <f t="shared" si="39"/>
        <v>2.0001177509567265</v>
      </c>
      <c r="BI31" s="139">
        <f t="shared" si="40"/>
        <v>2</v>
      </c>
      <c r="BJ31" s="139">
        <f t="shared" si="41"/>
        <v>6</v>
      </c>
      <c r="BK31" s="139" t="str">
        <f>IF(BF31&lt;&gt;"", IF(RANK(BJ31, BJ$5:BJ$62)+COUNTIF(BJ$5:BJ31,BJ31)-1&lt;=(BK$65-BI$63), RANK(BJ31, BJ$5:BJ$62)+COUNTIF(BJ$5:BJ31,BJ31)-1, ""), "")</f>
        <v/>
      </c>
      <c r="BL31" s="140">
        <f t="shared" si="42"/>
        <v>2</v>
      </c>
      <c r="BM31" s="137">
        <v>165854</v>
      </c>
      <c r="BN31" s="137"/>
      <c r="BO31" s="138">
        <f t="shared" si="43"/>
        <v>3.3673887885001927</v>
      </c>
      <c r="BP31" s="139">
        <f t="shared" si="44"/>
        <v>3</v>
      </c>
      <c r="BQ31" s="139">
        <f t="shared" si="45"/>
        <v>18095</v>
      </c>
      <c r="BR31" s="139">
        <f>IF(BM31&lt;&gt;"", IF(RANK(BQ31, BQ$5:BQ$62)+COUNTIF(BQ$5:BQ31,BQ31)-1&lt;=(BR$65-BP$63), RANK(BQ31, BQ$5:BQ$62)+COUNTIF(BQ$5:BQ31,BQ31)-1, ""), "")</f>
        <v>1</v>
      </c>
      <c r="BS31" s="140">
        <f t="shared" si="46"/>
        <v>4</v>
      </c>
      <c r="BT31" s="137">
        <v>62159</v>
      </c>
      <c r="BU31" s="137"/>
      <c r="BV31" s="138">
        <f t="shared" si="47"/>
        <v>1.2450725102155276</v>
      </c>
      <c r="BW31" s="139">
        <f t="shared" si="48"/>
        <v>1</v>
      </c>
      <c r="BX31" s="139">
        <f t="shared" si="49"/>
        <v>12235</v>
      </c>
      <c r="BY31" s="139" t="str">
        <f>IF(BT31&lt;&gt;"", IF(RANK(BX31, BX$5:BX$62)+COUNTIF(BX$5:BX31,BX31)-1&lt;=(BY$65-BW$63), RANK(BX31, BX$5:BX$62)+COUNTIF(BX$5:BX31,BX31)-1, ""), "")</f>
        <v/>
      </c>
      <c r="BZ31" s="140">
        <f t="shared" si="50"/>
        <v>1</v>
      </c>
      <c r="CA31" s="137">
        <v>142521</v>
      </c>
      <c r="CB31" s="137"/>
      <c r="CC31" s="138">
        <f t="shared" si="51"/>
        <v>2.8360130536872687</v>
      </c>
      <c r="CD31" s="139">
        <f t="shared" si="52"/>
        <v>2</v>
      </c>
      <c r="CE31" s="139">
        <f t="shared" si="53"/>
        <v>42013</v>
      </c>
      <c r="CF31" s="139">
        <f>IF(CA31&lt;&gt;"", IF(RANK(CE31, CE$5:CE$62)+COUNTIF(CE$5:CE31,CE31)-1&lt;=(CF$65-CD$63), RANK(CE31, CE$5:CE$62)+COUNTIF(CE$5:CE31,CE31)-1, ""), "")</f>
        <v>1</v>
      </c>
      <c r="CG31" s="140">
        <f t="shared" si="54"/>
        <v>3</v>
      </c>
      <c r="CH31" s="137">
        <v>146331</v>
      </c>
      <c r="CI31" s="137"/>
      <c r="CJ31" s="138">
        <f t="shared" si="55"/>
        <v>2.8241594935731658</v>
      </c>
      <c r="CK31" s="139">
        <f t="shared" si="56"/>
        <v>2</v>
      </c>
      <c r="CL31" s="139">
        <f t="shared" si="57"/>
        <v>42703</v>
      </c>
      <c r="CM31" s="139">
        <f>IF(CH31&lt;&gt;"", IF(RANK(CL31, CL$5:CL$62)+COUNTIF(CL$5:CL31,CL31)-1&lt;=(CM$65-CK$63), RANK(CL31, CL$5:CL$62)+COUNTIF(CL$5:CL31,CL31)-1, ""), "")</f>
        <v>1</v>
      </c>
      <c r="CN31" s="140">
        <f t="shared" si="58"/>
        <v>3</v>
      </c>
      <c r="CO31" s="137">
        <v>210054</v>
      </c>
      <c r="CP31" s="137"/>
      <c r="CQ31" s="138">
        <f t="shared" si="59"/>
        <v>4.1455298993487268</v>
      </c>
      <c r="CR31" s="139">
        <f t="shared" si="60"/>
        <v>4</v>
      </c>
      <c r="CS31" s="139">
        <f t="shared" si="61"/>
        <v>7374</v>
      </c>
      <c r="CT31" s="139" t="str">
        <f>IF(CO31&lt;&gt;"", IF(RANK(CS31, CS$5:CS$62)+COUNTIF(CS$5:CS31,CS31)-1&lt;=(CT$65-CR$63), RANK(CS31, CS$5:CS$62)+COUNTIF(CS$5:CS31,CS31)-1, ""), "")</f>
        <v/>
      </c>
      <c r="CU31" s="140">
        <f t="shared" si="62"/>
        <v>4</v>
      </c>
      <c r="CV31" s="137">
        <v>87471</v>
      </c>
      <c r="CW31" s="137"/>
      <c r="CX31" s="138">
        <f t="shared" si="63"/>
        <v>1.8706372968349017</v>
      </c>
      <c r="CY31" s="139">
        <f t="shared" si="64"/>
        <v>1</v>
      </c>
      <c r="CZ31" s="139">
        <f t="shared" si="65"/>
        <v>40711</v>
      </c>
      <c r="DA31" s="139">
        <f>IF(CV31&lt;&gt;"", IF(RANK(CZ31, CZ$5:CZ$62)+COUNTIF(CZ$5:CZ31,CZ31)-1&lt;=(DA$65-CY$63), RANK(CZ31, CZ$5:CZ$62)+COUNTIF(CZ$5:CZ31,CZ31)-1, ""), "")</f>
        <v>1</v>
      </c>
      <c r="DB31" s="140">
        <f t="shared" si="66"/>
        <v>2</v>
      </c>
      <c r="DC31" s="137">
        <v>41764</v>
      </c>
      <c r="DD31" s="137"/>
      <c r="DE31" s="138">
        <f t="shared" si="67"/>
        <v>0.80947396984145448</v>
      </c>
      <c r="DF31" s="139">
        <f t="shared" si="68"/>
        <v>0</v>
      </c>
      <c r="DG31" s="139">
        <f t="shared" si="69"/>
        <v>41764</v>
      </c>
      <c r="DH31" s="139">
        <f>IF(DC31&lt;&gt;"", IF(RANK(DG31, DG$5:DG$62)+COUNTIF(DG$5:DG31,DG31)-1&lt;=(DH$65-DF$63), RANK(DG31, DG$5:DG$62)+COUNTIF(DG$5:DG31,DG31)-1, ""), "")</f>
        <v>1</v>
      </c>
      <c r="DI31" s="140">
        <f t="shared" si="70"/>
        <v>1</v>
      </c>
      <c r="DJ31" s="137">
        <v>125461</v>
      </c>
      <c r="DK31" s="137"/>
      <c r="DL31" s="138">
        <f t="shared" si="71"/>
        <v>2.5981279380397191</v>
      </c>
      <c r="DM31" s="139">
        <f t="shared" si="72"/>
        <v>2</v>
      </c>
      <c r="DN31" s="139">
        <f t="shared" si="73"/>
        <v>28883</v>
      </c>
      <c r="DO31" s="139">
        <f>IF(DJ31&lt;&gt;"", IF(RANK(DN31, DN$5:DN$62)+COUNTIF(DN$5:DN31,DN31)-1&lt;=(DO$65-DM$63), RANK(DN31, DN$5:DN$62)+COUNTIF(DN$5:DN31,DN31)-1, ""), "")</f>
        <v>2</v>
      </c>
      <c r="DP31" s="140">
        <f t="shared" si="74"/>
        <v>3</v>
      </c>
      <c r="DQ31" s="137">
        <v>127144</v>
      </c>
      <c r="DR31" s="137"/>
      <c r="DS31" s="138">
        <f t="shared" si="75"/>
        <v>2.6054632267054654</v>
      </c>
      <c r="DT31" s="139">
        <f t="shared" si="76"/>
        <v>2</v>
      </c>
      <c r="DU31" s="139">
        <f t="shared" si="77"/>
        <v>29546</v>
      </c>
      <c r="DV31" s="139" t="str">
        <f>IF(DQ31&lt;&gt;"", IF(RANK(DU31, DU$5:DU$62)+COUNTIF(DU$5:DU31,DU31)-1&lt;=(DV$65-DT$63), RANK(DU31, DU$5:DU$62)+COUNTIF(DU$5:DU31,DU31)-1, ""), "")</f>
        <v/>
      </c>
      <c r="DW31" s="140">
        <f t="shared" si="78"/>
        <v>2</v>
      </c>
      <c r="DX31" s="137">
        <v>34425</v>
      </c>
      <c r="DY31" s="137"/>
      <c r="DZ31" s="138">
        <f t="shared" si="79"/>
        <v>0.75214664947890497</v>
      </c>
      <c r="EA31" s="139">
        <f t="shared" si="80"/>
        <v>0</v>
      </c>
      <c r="EB31" s="139">
        <f t="shared" si="81"/>
        <v>34425</v>
      </c>
      <c r="EC31" s="139">
        <f>IF(DX31&lt;&gt;"", IF(RANK(EB31, EB$5:EB$62)+COUNTIF(EB$5:EB31,EB31)-1&lt;=(EC$65-EA$63), RANK(EB31, EB$5:EB$62)+COUNTIF(EB$5:EB31,EB31)-1, ""), "")</f>
        <v>1</v>
      </c>
      <c r="ED31" s="140">
        <f t="shared" si="82"/>
        <v>1</v>
      </c>
      <c r="EE31" s="137">
        <v>49291</v>
      </c>
      <c r="EF31" s="137"/>
      <c r="EG31" s="138">
        <f t="shared" si="83"/>
        <v>0.94483313845387107</v>
      </c>
      <c r="EH31" s="139">
        <f t="shared" si="84"/>
        <v>0</v>
      </c>
      <c r="EI31" s="139">
        <f t="shared" si="85"/>
        <v>49291</v>
      </c>
      <c r="EJ31" s="139">
        <f>IF(EE31&lt;&gt;"", IF(RANK(EI31, EI$5:EI$62)+COUNTIF(EI$5:EI31,EI31)-1&lt;=(EJ$65-EH$63), RANK(EI31, EI$5:EI$62)+COUNTIF(EI$5:EI31,EI31)-1, ""), "")</f>
        <v>1</v>
      </c>
      <c r="EK31" s="140">
        <f t="shared" si="86"/>
        <v>1</v>
      </c>
      <c r="EL31" s="137">
        <v>31118</v>
      </c>
      <c r="EM31" s="137"/>
      <c r="EN31" s="138">
        <f t="shared" si="87"/>
        <v>0.66440345033734738</v>
      </c>
      <c r="EO31" s="139">
        <f t="shared" si="88"/>
        <v>0</v>
      </c>
      <c r="EP31" s="139">
        <f t="shared" si="89"/>
        <v>31118</v>
      </c>
      <c r="EQ31" s="139" t="str">
        <f>IF(EL31&lt;&gt;"", IF(RANK(EP31, EP$5:EP$62)+COUNTIF(EP$5:EP31,EP31)-1&lt;=(EQ$65-EO$63), RANK(EP31, EP$5:EP$62)+COUNTIF(EP$5:EP31,EP31)-1, ""), "")</f>
        <v/>
      </c>
      <c r="ER31" s="140">
        <f t="shared" si="90"/>
        <v>0</v>
      </c>
      <c r="ES31" s="137">
        <v>26613</v>
      </c>
      <c r="ET31" s="137"/>
      <c r="EU31" s="138">
        <f t="shared" si="91"/>
        <v>0.52898032200357781</v>
      </c>
      <c r="EV31" s="139">
        <f t="shared" si="92"/>
        <v>0</v>
      </c>
      <c r="EW31" s="139">
        <f t="shared" si="93"/>
        <v>26613</v>
      </c>
      <c r="EX31" s="139" t="str">
        <f>IF(ES31&lt;&gt;"", IF(RANK(EW31, EW$5:EW$62)+COUNTIF(EW$5:EW31,EW31)-1&lt;=(EX$65-EV$63), RANK(EW31, EW$5:EW$62)+COUNTIF(EW$5:EW31,EW31)-1, ""), "")</f>
        <v/>
      </c>
      <c r="EY31" s="140">
        <f t="shared" si="94"/>
        <v>0</v>
      </c>
      <c r="EZ31" s="137">
        <v>15429</v>
      </c>
      <c r="FA31" s="137"/>
      <c r="FB31" s="138">
        <f t="shared" si="95"/>
        <v>0.3071670316543898</v>
      </c>
      <c r="FC31" s="139">
        <f t="shared" si="96"/>
        <v>0</v>
      </c>
      <c r="FD31" s="139">
        <f t="shared" si="97"/>
        <v>15429</v>
      </c>
      <c r="FE31" s="139" t="str">
        <f>IF(EZ31&lt;&gt;"", IF(RANK(FD31, FD$5:FD$62)+COUNTIF(FD$5:FD31,FD31)-1&lt;=(FE$65-FC$63), RANK(FD31, FD$5:FD$62)+COUNTIF(FD$5:FD31,FD31)-1, ""), "")</f>
        <v/>
      </c>
      <c r="FF31" s="140">
        <f t="shared" si="98"/>
        <v>0</v>
      </c>
      <c r="FG31" s="137">
        <v>6185</v>
      </c>
      <c r="FH31" s="137"/>
      <c r="FI31" s="138">
        <f t="shared" si="99"/>
        <v>0.13271677788983541</v>
      </c>
      <c r="FJ31" s="139">
        <f t="shared" si="100"/>
        <v>0</v>
      </c>
      <c r="FK31" s="139">
        <f t="shared" si="101"/>
        <v>6185</v>
      </c>
      <c r="FL31" s="139" t="str">
        <f>IF(FG31&lt;&gt;"", IF(RANK(FK31, FK$5:FK$62)+COUNTIF(FK$5:FK31,FK31)-1&lt;=(FL$65-FJ$63), RANK(FK31, FK$5:FK$62)+COUNTIF(FK$5:FK31,FK31)-1, ""), "")</f>
        <v/>
      </c>
      <c r="FM31" s="140">
        <f t="shared" si="102"/>
        <v>0</v>
      </c>
      <c r="FN31" s="137">
        <v>14400</v>
      </c>
      <c r="FO31" s="137"/>
      <c r="FP31" s="138">
        <f t="shared" si="103"/>
        <v>0.31188408308245436</v>
      </c>
      <c r="FQ31" s="139">
        <f t="shared" si="104"/>
        <v>0</v>
      </c>
      <c r="FR31" s="139">
        <f t="shared" si="105"/>
        <v>14400</v>
      </c>
      <c r="FS31" s="139" t="str">
        <f>IF(FN31&lt;&gt;"", IF(RANK(FR31, FR$5:FR$62)+COUNTIF(FR$5:FR31,FR31)-1&lt;=(FS$65-FQ$63), RANK(FR31, FR$5:FR$62)+COUNTIF(FR$5:FR31,FR31)-1, ""), "")</f>
        <v/>
      </c>
      <c r="FT31" s="140">
        <f t="shared" si="106"/>
        <v>0</v>
      </c>
      <c r="FU31" s="137">
        <v>58078</v>
      </c>
      <c r="FV31" s="137"/>
      <c r="FW31" s="138">
        <f t="shared" si="107"/>
        <v>1.2450799639840502</v>
      </c>
      <c r="FX31" s="139">
        <f t="shared" si="108"/>
        <v>1</v>
      </c>
      <c r="FY31" s="139">
        <f t="shared" si="109"/>
        <v>11432</v>
      </c>
      <c r="FZ31" s="139" t="str">
        <f>IF(FU31&lt;&gt;"", IF(RANK(FY31, FY$5:FY$62)+COUNTIF(FY$5:FY31,FY31)-1&lt;=(FZ$65-FX$63), RANK(FY31, FY$5:FY$62)+COUNTIF(FY$5:FY31,FY31)-1, ""), "")</f>
        <v/>
      </c>
      <c r="GA31" s="140">
        <f t="shared" si="110"/>
        <v>1</v>
      </c>
      <c r="GB31" s="137">
        <v>36327</v>
      </c>
      <c r="GC31" s="137"/>
      <c r="GD31" s="138">
        <f t="shared" si="111"/>
        <v>0.84506943959801806</v>
      </c>
      <c r="GE31" s="139">
        <f t="shared" si="112"/>
        <v>0</v>
      </c>
      <c r="GF31" s="139">
        <f t="shared" si="113"/>
        <v>36327</v>
      </c>
      <c r="GG31" s="139">
        <f>IF(GB31&lt;&gt;"", IF(RANK(GF31, GF$5:GF$62)+COUNTIF(GF$5:GF31,GF31)-1&lt;=(GG$65-GE$63), RANK(GF31, GF$5:GF$62)+COUNTIF(GF$5:GF31,GF31)-1, ""), "")</f>
        <v>1</v>
      </c>
      <c r="GH31" s="140">
        <f t="shared" si="114"/>
        <v>1</v>
      </c>
      <c r="GI31" s="137">
        <v>42170</v>
      </c>
      <c r="GJ31" s="137"/>
      <c r="GK31" s="138">
        <f t="shared" si="115"/>
        <v>0.89937723937894554</v>
      </c>
      <c r="GL31" s="139">
        <f t="shared" si="116"/>
        <v>0</v>
      </c>
      <c r="GM31" s="139">
        <f t="shared" si="117"/>
        <v>42170</v>
      </c>
      <c r="GN31" s="139">
        <f>IF(GI31&lt;&gt;"", IF(RANK(GM31, GM$5:GM$62)+COUNTIF(GM$5:GM31,GM31)-1&lt;=(GN$65-GL$63), RANK(GM31, GM$5:GM$62)+COUNTIF(GM$5:GM31,GM31)-1, ""), "")</f>
        <v>1</v>
      </c>
      <c r="GO31" s="140">
        <f t="shared" si="118"/>
        <v>1</v>
      </c>
      <c r="GP31" s="137">
        <v>82767</v>
      </c>
      <c r="GQ31" s="137"/>
      <c r="GR31" s="138">
        <f t="shared" si="119"/>
        <v>1.6751062537947783</v>
      </c>
      <c r="GS31" s="139">
        <f t="shared" si="120"/>
        <v>1</v>
      </c>
      <c r="GT31" s="139">
        <f t="shared" si="121"/>
        <v>33357</v>
      </c>
      <c r="GU31" s="139" t="str">
        <f>IF(GP31&lt;&gt;"", IF(RANK(GT31, GT$5:GT$62)+COUNTIF(GT$5:GT31,GT31)-1&lt;=(GU$65-GS$63), RANK(GT31, GT$5:GT$62)+COUNTIF(GT$5:GT31,GT31)-1, ""), "")</f>
        <v/>
      </c>
      <c r="GV31" s="140">
        <f t="shared" si="122"/>
        <v>1</v>
      </c>
      <c r="GW31" s="137">
        <v>32421</v>
      </c>
      <c r="GX31" s="137"/>
      <c r="GY31" s="138">
        <f t="shared" si="123"/>
        <v>0.75767702734283715</v>
      </c>
      <c r="GZ31" s="139">
        <f t="shared" si="124"/>
        <v>0</v>
      </c>
      <c r="HA31" s="139">
        <f t="shared" si="125"/>
        <v>32421</v>
      </c>
      <c r="HB31" s="139">
        <f>IF(GW31&lt;&gt;"", IF(RANK(HA31, HA$5:HA$62)+COUNTIF(HA$5:HA31,HA31)-1&lt;=(HB$65-GZ$63), RANK(HA31, HA$5:HA$62)+COUNTIF(HA$5:HA31,HA31)-1, ""), "")</f>
        <v>1</v>
      </c>
      <c r="HC31" s="140">
        <f t="shared" si="126"/>
        <v>1</v>
      </c>
      <c r="HD31" s="137">
        <v>19485</v>
      </c>
      <c r="HE31" s="137"/>
      <c r="HF31" s="138">
        <f t="shared" si="127"/>
        <v>0.45359312801173268</v>
      </c>
      <c r="HG31" s="139">
        <f t="shared" si="128"/>
        <v>0</v>
      </c>
      <c r="HH31" s="139">
        <f t="shared" si="129"/>
        <v>19485</v>
      </c>
      <c r="HI31" s="139" t="str">
        <f>IF(HD31&lt;&gt;"", IF(RANK(HH31, HH$5:HH$62)+COUNTIF(HH$5:HH31,HH31)-1&lt;=(HI$65-HG$63), RANK(HH31, HH$5:HH$62)+COUNTIF(HH$5:HH31,HH31)-1, ""), "")</f>
        <v/>
      </c>
      <c r="HJ31" s="140">
        <f t="shared" si="130"/>
        <v>0</v>
      </c>
      <c r="HK31" s="137">
        <v>10671</v>
      </c>
      <c r="HL31" s="137"/>
      <c r="HM31" s="138">
        <f t="shared" si="131"/>
        <v>0.26116005873715126</v>
      </c>
      <c r="HN31" s="139">
        <f t="shared" si="132"/>
        <v>0</v>
      </c>
      <c r="HO31" s="139">
        <f t="shared" si="133"/>
        <v>10671</v>
      </c>
      <c r="HP31" s="139" t="str">
        <f>IF(HK31&lt;&gt;"", IF(RANK(HO31, HO$5:HO$62)+COUNTIF(HO$5:HO31,HO31)-1&lt;=(HP$65-HN$63), RANK(HO31, HO$5:HO$62)+COUNTIF(HO$5:HO31,HO31)-1, ""), "")</f>
        <v/>
      </c>
      <c r="HQ31" s="140">
        <f t="shared" si="134"/>
        <v>0</v>
      </c>
      <c r="HR31" s="137">
        <v>21584</v>
      </c>
      <c r="HS31" s="137"/>
      <c r="HT31" s="138">
        <f t="shared" si="135"/>
        <v>0.53747696598436179</v>
      </c>
      <c r="HU31" s="139">
        <f t="shared" si="136"/>
        <v>0</v>
      </c>
      <c r="HV31" s="139">
        <f t="shared" si="137"/>
        <v>21584</v>
      </c>
      <c r="HW31" s="139" t="str">
        <f>IF(HR31&lt;&gt;"", IF(RANK(HV31, HV$5:HV$62)+COUNTIF(HV$5:HV31,HV31)-1&lt;=(HW$65-HU$63), RANK(HV31, HV$5:HV$62)+COUNTIF(HV$5:HV31,HV31)-1, ""), "")</f>
        <v/>
      </c>
      <c r="HX31" s="140">
        <f t="shared" si="138"/>
        <v>0</v>
      </c>
      <c r="HY31" s="137">
        <v>42312</v>
      </c>
      <c r="HZ31" s="137"/>
      <c r="IA31" s="138">
        <f t="shared" si="139"/>
        <v>1.1152933733987032</v>
      </c>
      <c r="IB31" s="139">
        <f t="shared" si="140"/>
        <v>1</v>
      </c>
      <c r="IC31" s="139">
        <f t="shared" si="141"/>
        <v>4374</v>
      </c>
      <c r="ID31" s="139" t="str">
        <f>IF(HY31&lt;&gt;"", IF(RANK(IC31, IC$5:IC$62)+COUNTIF(IC$5:IC31,IC31)-1&lt;=(ID$65-IB$63), RANK(IC31, IC$5:IC$62)+COUNTIF(IC$5:IC31,IC31)-1, ""), "")</f>
        <v/>
      </c>
      <c r="IE31" s="140">
        <f t="shared" si="142"/>
        <v>1</v>
      </c>
      <c r="IF31" s="137">
        <v>58755</v>
      </c>
      <c r="IG31" s="137"/>
      <c r="IH31" s="138">
        <f t="shared" si="143"/>
        <v>1.4199231494236206</v>
      </c>
      <c r="II31" s="139">
        <f t="shared" si="144"/>
        <v>1</v>
      </c>
      <c r="IJ31" s="139">
        <f t="shared" si="145"/>
        <v>17376</v>
      </c>
      <c r="IK31" s="139">
        <f>IF(IF31&lt;&gt;"", IF(RANK(IJ31, IJ$5:IJ$62)+COUNTIF(IJ$5:IJ31,IJ31)-1&lt;=(IK$65-II$63), RANK(IJ31, IJ$5:IJ$62)+COUNTIF(IJ$5:IJ31,IJ31)-1, ""), "")</f>
        <v>1</v>
      </c>
      <c r="IL31" s="140">
        <f t="shared" si="146"/>
        <v>2</v>
      </c>
      <c r="IM31" s="137">
        <v>13562</v>
      </c>
      <c r="IN31" s="137"/>
      <c r="IO31" s="138">
        <f t="shared" si="147"/>
        <v>0.32416282238210198</v>
      </c>
      <c r="IP31" s="139">
        <f t="shared" si="148"/>
        <v>0</v>
      </c>
      <c r="IQ31" s="139">
        <f t="shared" si="149"/>
        <v>13562</v>
      </c>
      <c r="IR31" s="139" t="str">
        <f>IF(IM31&lt;&gt;"", IF(RANK(IQ31, IQ$5:IQ$62)+COUNTIF(IQ$5:IQ31,IQ31)-1&lt;=(IR$65-IP$63), RANK(IQ31, IQ$5:IQ$62)+COUNTIF(IQ$5:IQ31,IQ31)-1, ""), "")</f>
        <v/>
      </c>
      <c r="IS31" s="140">
        <f t="shared" si="150"/>
        <v>0</v>
      </c>
      <c r="IT31" s="137">
        <v>254285</v>
      </c>
      <c r="IU31" s="137"/>
      <c r="IV31" s="138">
        <f t="shared" si="151"/>
        <v>5.2306948615625126</v>
      </c>
      <c r="IW31" s="139">
        <f t="shared" si="152"/>
        <v>5</v>
      </c>
      <c r="IX31" s="139">
        <f t="shared" si="153"/>
        <v>11215</v>
      </c>
      <c r="IY31" s="139" t="str">
        <f>IF(IT31&lt;&gt;"", IF(RANK(IX31, IX$5:IX$62)+COUNTIF(IX$5:IX31,IX31)-1&lt;=(IY$65-IW$63), RANK(IX31, IX$5:IX$62)+COUNTIF(IX$5:IX31,IX31)-1, ""), "")</f>
        <v/>
      </c>
      <c r="IZ31" s="140">
        <f t="shared" si="154"/>
        <v>5</v>
      </c>
      <c r="JA31" s="137">
        <v>297420</v>
      </c>
      <c r="JB31" s="137"/>
      <c r="JC31" s="138">
        <f t="shared" si="155"/>
        <v>6.0500406834825062</v>
      </c>
      <c r="JD31" s="139">
        <f t="shared" si="156"/>
        <v>6</v>
      </c>
      <c r="JE31" s="139">
        <f t="shared" si="157"/>
        <v>2460</v>
      </c>
      <c r="JF31" s="139" t="str">
        <f>IF(JA31&lt;&gt;"", IF(RANK(JE31, JE$5:JE$62)+COUNTIF(JE$5:JE31,JE31)-1&lt;=(JF$65-JD$63), RANK(JE31, JE$5:JE$62)+COUNTIF(JE$5:JE31,JE31)-1, ""), "")</f>
        <v/>
      </c>
      <c r="JG31" s="140">
        <f t="shared" si="158"/>
        <v>6</v>
      </c>
      <c r="JH31" s="137">
        <v>124476</v>
      </c>
      <c r="JI31" s="137"/>
      <c r="JJ31" s="138">
        <f t="shared" si="159"/>
        <v>2.5941687681053707</v>
      </c>
      <c r="JK31" s="139">
        <f t="shared" si="160"/>
        <v>2</v>
      </c>
      <c r="JL31" s="139">
        <f t="shared" si="161"/>
        <v>28510</v>
      </c>
      <c r="JM31" s="139">
        <f>IF(JH31&lt;&gt;"", IF(RANK(JL31, JL$5:JL$62)+COUNTIF(JL$5:JL31,JL31)-1&lt;=(JM$65-JK$63), RANK(JL31, JL$5:JL$62)+COUNTIF(JL$5:JL31,JL31)-1, ""), "")</f>
        <v>2</v>
      </c>
      <c r="JN31" s="140">
        <f t="shared" si="162"/>
        <v>3</v>
      </c>
      <c r="JO31" s="137">
        <v>223334</v>
      </c>
      <c r="JP31" s="137"/>
      <c r="JQ31" s="138">
        <f t="shared" si="163"/>
        <v>4.9243489956562962</v>
      </c>
      <c r="JR31" s="139">
        <f t="shared" si="164"/>
        <v>4</v>
      </c>
      <c r="JS31" s="139">
        <f t="shared" si="165"/>
        <v>41922</v>
      </c>
      <c r="JT31" s="139">
        <f>IF(JO31&lt;&gt;"", IF(RANK(JS31, JS$5:JS$62)+COUNTIF(JS$5:JS31,JS31)-1&lt;=(JT$65-JR$63), RANK(JS31, JS$5:JS$62)+COUNTIF(JS$5:JS31,JS31)-1, ""), "")</f>
        <v>1</v>
      </c>
      <c r="JU31" s="140">
        <f t="shared" si="166"/>
        <v>5</v>
      </c>
      <c r="JV31" s="137">
        <v>148758</v>
      </c>
      <c r="JW31" s="137"/>
      <c r="JX31" s="138">
        <f t="shared" si="167"/>
        <v>3.0676812670131155</v>
      </c>
      <c r="JY31" s="139">
        <f t="shared" si="168"/>
        <v>3</v>
      </c>
      <c r="JZ31" s="139">
        <f t="shared" si="169"/>
        <v>3282</v>
      </c>
      <c r="KA31" s="139" t="str">
        <f>IF(JV31&lt;&gt;"", IF(RANK(JZ31, JZ$5:JZ$62)+COUNTIF(JZ$5:JZ31,JZ31)-1&lt;=(KA$65-JY$63), RANK(JZ31, JZ$5:JZ$62)+COUNTIF(JZ$5:JZ31,JZ31)-1, ""), "")</f>
        <v/>
      </c>
      <c r="KB31" s="140">
        <f t="shared" si="170"/>
        <v>3</v>
      </c>
      <c r="KC31" s="141">
        <f t="shared" si="171"/>
        <v>69</v>
      </c>
      <c r="KD31" s="142">
        <f t="shared" si="172"/>
        <v>3454865</v>
      </c>
      <c r="KE31" s="142">
        <v>3506950</v>
      </c>
      <c r="KF31" s="142">
        <f t="shared" si="173"/>
        <v>6961815</v>
      </c>
      <c r="KG31" s="143"/>
      <c r="KH31" s="144">
        <f t="shared" si="2"/>
        <v>6961815</v>
      </c>
      <c r="KI31" s="145">
        <f t="shared" si="3"/>
        <v>69</v>
      </c>
      <c r="KJ31" s="145" t="str">
        <f t="shared" si="174"/>
        <v/>
      </c>
      <c r="KK31" s="145"/>
      <c r="KL31" s="146">
        <f t="shared" si="175"/>
        <v>89.686372771307845</v>
      </c>
      <c r="KM31" s="145">
        <f t="shared" si="176"/>
        <v>89</v>
      </c>
      <c r="KN31" s="144">
        <f t="shared" si="177"/>
        <v>53279</v>
      </c>
      <c r="KO31" s="144">
        <f>IF(KN31&lt;&gt;"", IF(RANK(KN31, $KN$5:$KN$62)+COUNTIF(KN$5:KN31,KN31)-1&lt;=(400-$KJ$63-$KM$63), RANK(KN31, $KN$5:$KN$62)+COUNTIF(KN$5:KN31,KN31)-1, ""), "")</f>
        <v>7</v>
      </c>
      <c r="KP31" s="144">
        <f t="shared" si="178"/>
        <v>90</v>
      </c>
      <c r="KQ31" s="147">
        <f t="shared" si="4"/>
        <v>21</v>
      </c>
      <c r="KS31" s="149">
        <f t="shared" si="5"/>
        <v>0.21810555411373295</v>
      </c>
      <c r="KT31" s="150">
        <f t="shared" si="6"/>
        <v>0.22500000000000001</v>
      </c>
      <c r="KU31" s="151">
        <f t="shared" si="179"/>
        <v>6.8944458862670588E-3</v>
      </c>
      <c r="KW31" s="152">
        <f t="shared" si="7"/>
        <v>6961815</v>
      </c>
      <c r="KX31" s="150">
        <f t="shared" si="180"/>
        <v>0.22365940541384516</v>
      </c>
      <c r="KY31" s="150">
        <f t="shared" si="8"/>
        <v>0.22500000000000001</v>
      </c>
      <c r="KZ31" s="153">
        <f t="shared" si="181"/>
        <v>1.3405945861548474E-3</v>
      </c>
    </row>
    <row r="32" spans="1:312" ht="15" customHeight="1" x14ac:dyDescent="0.2">
      <c r="A32" s="128" t="s">
        <v>198</v>
      </c>
      <c r="B32" s="123"/>
      <c r="C32" s="123"/>
      <c r="D32" s="124" t="str">
        <f t="shared" si="0"/>
        <v/>
      </c>
      <c r="E32" s="125" t="str">
        <f t="shared" si="9"/>
        <v/>
      </c>
      <c r="F32" s="125" t="str">
        <f t="shared" si="1"/>
        <v/>
      </c>
      <c r="G32" s="125" t="str">
        <f>IF(B32&lt;&gt;"", IF(RANK(F32, F$5:F$62)+COUNTIF(F$5:F32,F32)-1&lt;=(G$65-E$63), RANK(F32, F$5:F$62)+COUNTIF(F$5:F32,F32)-1, ""), "")</f>
        <v/>
      </c>
      <c r="H32" s="135" t="str">
        <f t="shared" si="10"/>
        <v/>
      </c>
      <c r="I32" s="123"/>
      <c r="J32" s="123"/>
      <c r="K32" s="124" t="str">
        <f t="shared" si="11"/>
        <v/>
      </c>
      <c r="L32" s="125" t="str">
        <f t="shared" si="12"/>
        <v/>
      </c>
      <c r="M32" s="125" t="str">
        <f t="shared" si="13"/>
        <v/>
      </c>
      <c r="N32" s="125" t="str">
        <f>IF(I32&lt;&gt;"", IF(RANK(M32, M$5:M$62)+COUNTIF(M$5:M32,M32)-1&lt;=(N$65-L$63), RANK(M32, M$5:M$62)+COUNTIF(M$5:M32,M32)-1, ""), "")</f>
        <v/>
      </c>
      <c r="O32" s="135" t="str">
        <f t="shared" si="14"/>
        <v/>
      </c>
      <c r="P32" s="123"/>
      <c r="Q32" s="123"/>
      <c r="R32" s="124" t="str">
        <f t="shared" si="15"/>
        <v/>
      </c>
      <c r="S32" s="125" t="str">
        <f t="shared" si="16"/>
        <v/>
      </c>
      <c r="T32" s="125" t="str">
        <f t="shared" si="17"/>
        <v/>
      </c>
      <c r="U32" s="125" t="str">
        <f>IF(P32&lt;&gt;"", IF(RANK(T32, T$5:T$62)+COUNTIF(T$5:T32,T32)-1&lt;=(U$65-S$63), RANK(T32, T$5:T$62)+COUNTIF(T$5:T32,T32)-1, ""), "")</f>
        <v/>
      </c>
      <c r="V32" s="135" t="str">
        <f t="shared" si="18"/>
        <v/>
      </c>
      <c r="W32" s="123"/>
      <c r="X32" s="123"/>
      <c r="Y32" s="124" t="str">
        <f t="shared" si="19"/>
        <v/>
      </c>
      <c r="Z32" s="125" t="str">
        <f t="shared" si="20"/>
        <v/>
      </c>
      <c r="AA32" s="125" t="str">
        <f t="shared" si="21"/>
        <v/>
      </c>
      <c r="AB32" s="125" t="str">
        <f>IF(W32&lt;&gt;"", IF(RANK(AA32, AA$5:AA$62)+COUNTIF(AA$5:AA32,AA32)-1&lt;=(AB$65-Z$63), RANK(AA32, AA$5:AA$62)+COUNTIF(AA$5:AA32,AA32)-1, ""), "")</f>
        <v/>
      </c>
      <c r="AC32" s="135" t="str">
        <f t="shared" si="22"/>
        <v/>
      </c>
      <c r="AD32" s="123"/>
      <c r="AE32" s="123"/>
      <c r="AF32" s="124" t="str">
        <f t="shared" si="23"/>
        <v/>
      </c>
      <c r="AG32" s="125" t="str">
        <f t="shared" si="24"/>
        <v/>
      </c>
      <c r="AH32" s="125" t="str">
        <f t="shared" si="25"/>
        <v/>
      </c>
      <c r="AI32" s="125" t="str">
        <f>IF(AD32&lt;&gt;"", IF(RANK(AH32, AH$5:AH$62)+COUNTIF(AH$5:AH32,AH32)-1&lt;=(AI$65-AG$63), RANK(AH32, AH$5:AH$62)+COUNTIF(AH$5:AH32,AH32)-1, ""), "")</f>
        <v/>
      </c>
      <c r="AJ32" s="135" t="str">
        <f t="shared" si="26"/>
        <v/>
      </c>
      <c r="AK32" s="123"/>
      <c r="AL32" s="123"/>
      <c r="AM32" s="124" t="str">
        <f t="shared" si="27"/>
        <v/>
      </c>
      <c r="AN32" s="125" t="str">
        <f t="shared" si="28"/>
        <v/>
      </c>
      <c r="AO32" s="125" t="str">
        <f t="shared" si="29"/>
        <v/>
      </c>
      <c r="AP32" s="125" t="str">
        <f>IF(AK32&lt;&gt;"", IF(RANK(AO32, AO$5:AO$62)+COUNTIF(AO$5:AO32,AO32)-1&lt;=(AP$65-AN$63), RANK(AO32, AO$5:AO$62)+COUNTIF(AO$5:AO32,AO32)-1, ""), "")</f>
        <v/>
      </c>
      <c r="AQ32" s="135" t="str">
        <f t="shared" si="30"/>
        <v/>
      </c>
      <c r="AR32" s="123"/>
      <c r="AS32" s="123"/>
      <c r="AT32" s="124" t="str">
        <f t="shared" si="31"/>
        <v/>
      </c>
      <c r="AU32" s="125" t="str">
        <f t="shared" si="32"/>
        <v/>
      </c>
      <c r="AV32" s="125" t="str">
        <f t="shared" si="33"/>
        <v/>
      </c>
      <c r="AW32" s="125" t="str">
        <f>IF(AR32&lt;&gt;"", IF(RANK(AV32, AV$5:AV$62)+COUNTIF(AV$5:AV32,AV32)-1&lt;=(AW$65-AU$63), RANK(AV32, AV$5:AV$62)+COUNTIF(AV$5:AV32,AV32)-1, ""), "")</f>
        <v/>
      </c>
      <c r="AX32" s="135" t="str">
        <f t="shared" si="34"/>
        <v/>
      </c>
      <c r="AY32" s="123"/>
      <c r="AZ32" s="123"/>
      <c r="BA32" s="124" t="str">
        <f t="shared" si="35"/>
        <v/>
      </c>
      <c r="BB32" s="125" t="str">
        <f t="shared" si="36"/>
        <v/>
      </c>
      <c r="BC32" s="125" t="str">
        <f t="shared" si="37"/>
        <v/>
      </c>
      <c r="BD32" s="125" t="str">
        <f>IF(AY32&lt;&gt;"", IF(RANK(BC32, BC$5:BC$62)+COUNTIF(BC$5:BC32,BC32)-1&lt;=(BD$65-BB$63), RANK(BC32, BC$5:BC$62)+COUNTIF(BC$5:BC32,BC32)-1, ""), "")</f>
        <v/>
      </c>
      <c r="BE32" s="135" t="str">
        <f t="shared" si="38"/>
        <v/>
      </c>
      <c r="BF32" s="123"/>
      <c r="BG32" s="123"/>
      <c r="BH32" s="124" t="str">
        <f t="shared" si="39"/>
        <v/>
      </c>
      <c r="BI32" s="125" t="str">
        <f t="shared" si="40"/>
        <v/>
      </c>
      <c r="BJ32" s="125" t="str">
        <f t="shared" si="41"/>
        <v/>
      </c>
      <c r="BK32" s="125" t="str">
        <f>IF(BF32&lt;&gt;"", IF(RANK(BJ32, BJ$5:BJ$62)+COUNTIF(BJ$5:BJ32,BJ32)-1&lt;=(BK$65-BI$63), RANK(BJ32, BJ$5:BJ$62)+COUNTIF(BJ$5:BJ32,BJ32)-1, ""), "")</f>
        <v/>
      </c>
      <c r="BL32" s="135" t="str">
        <f t="shared" si="42"/>
        <v/>
      </c>
      <c r="BM32" s="123"/>
      <c r="BN32" s="123"/>
      <c r="BO32" s="124" t="str">
        <f t="shared" si="43"/>
        <v/>
      </c>
      <c r="BP32" s="125" t="str">
        <f t="shared" si="44"/>
        <v/>
      </c>
      <c r="BQ32" s="125" t="str">
        <f t="shared" si="45"/>
        <v/>
      </c>
      <c r="BR32" s="125" t="str">
        <f>IF(BM32&lt;&gt;"", IF(RANK(BQ32, BQ$5:BQ$62)+COUNTIF(BQ$5:BQ32,BQ32)-1&lt;=(BR$65-BP$63), RANK(BQ32, BQ$5:BQ$62)+COUNTIF(BQ$5:BQ32,BQ32)-1, ""), "")</f>
        <v/>
      </c>
      <c r="BS32" s="135" t="str">
        <f t="shared" si="46"/>
        <v/>
      </c>
      <c r="BT32" s="123"/>
      <c r="BU32" s="123"/>
      <c r="BV32" s="124" t="str">
        <f t="shared" si="47"/>
        <v/>
      </c>
      <c r="BW32" s="125" t="str">
        <f t="shared" si="48"/>
        <v/>
      </c>
      <c r="BX32" s="125" t="str">
        <f t="shared" si="49"/>
        <v/>
      </c>
      <c r="BY32" s="125" t="str">
        <f>IF(BT32&lt;&gt;"", IF(RANK(BX32, BX$5:BX$62)+COUNTIF(BX$5:BX32,BX32)-1&lt;=(BY$65-BW$63), RANK(BX32, BX$5:BX$62)+COUNTIF(BX$5:BX32,BX32)-1, ""), "")</f>
        <v/>
      </c>
      <c r="BZ32" s="135" t="str">
        <f t="shared" si="50"/>
        <v/>
      </c>
      <c r="CA32" s="123"/>
      <c r="CB32" s="123"/>
      <c r="CC32" s="124" t="str">
        <f t="shared" si="51"/>
        <v/>
      </c>
      <c r="CD32" s="125" t="str">
        <f t="shared" si="52"/>
        <v/>
      </c>
      <c r="CE32" s="125" t="str">
        <f t="shared" si="53"/>
        <v/>
      </c>
      <c r="CF32" s="125" t="str">
        <f>IF(CA32&lt;&gt;"", IF(RANK(CE32, CE$5:CE$62)+COUNTIF(CE$5:CE32,CE32)-1&lt;=(CF$65-CD$63), RANK(CE32, CE$5:CE$62)+COUNTIF(CE$5:CE32,CE32)-1, ""), "")</f>
        <v/>
      </c>
      <c r="CG32" s="135" t="str">
        <f t="shared" si="54"/>
        <v/>
      </c>
      <c r="CH32" s="123"/>
      <c r="CI32" s="123"/>
      <c r="CJ32" s="124" t="str">
        <f t="shared" si="55"/>
        <v/>
      </c>
      <c r="CK32" s="125" t="str">
        <f t="shared" si="56"/>
        <v/>
      </c>
      <c r="CL32" s="125" t="str">
        <f t="shared" si="57"/>
        <v/>
      </c>
      <c r="CM32" s="125" t="str">
        <f>IF(CH32&lt;&gt;"", IF(RANK(CL32, CL$5:CL$62)+COUNTIF(CL$5:CL32,CL32)-1&lt;=(CM$65-CK$63), RANK(CL32, CL$5:CL$62)+COUNTIF(CL$5:CL32,CL32)-1, ""), "")</f>
        <v/>
      </c>
      <c r="CN32" s="135" t="str">
        <f t="shared" si="58"/>
        <v/>
      </c>
      <c r="CO32" s="123"/>
      <c r="CP32" s="123"/>
      <c r="CQ32" s="124" t="str">
        <f t="shared" si="59"/>
        <v/>
      </c>
      <c r="CR32" s="125" t="str">
        <f t="shared" si="60"/>
        <v/>
      </c>
      <c r="CS32" s="125" t="str">
        <f t="shared" si="61"/>
        <v/>
      </c>
      <c r="CT32" s="125" t="str">
        <f>IF(CO32&lt;&gt;"", IF(RANK(CS32, CS$5:CS$62)+COUNTIF(CS$5:CS32,CS32)-1&lt;=(CT$65-CR$63), RANK(CS32, CS$5:CS$62)+COUNTIF(CS$5:CS32,CS32)-1, ""), "")</f>
        <v/>
      </c>
      <c r="CU32" s="135" t="str">
        <f t="shared" si="62"/>
        <v/>
      </c>
      <c r="CV32" s="123"/>
      <c r="CW32" s="123"/>
      <c r="CX32" s="124" t="str">
        <f t="shared" si="63"/>
        <v/>
      </c>
      <c r="CY32" s="125" t="str">
        <f t="shared" si="64"/>
        <v/>
      </c>
      <c r="CZ32" s="125" t="str">
        <f t="shared" si="65"/>
        <v/>
      </c>
      <c r="DA32" s="125" t="str">
        <f>IF(CV32&lt;&gt;"", IF(RANK(CZ32, CZ$5:CZ$62)+COUNTIF(CZ$5:CZ32,CZ32)-1&lt;=(DA$65-CY$63), RANK(CZ32, CZ$5:CZ$62)+COUNTIF(CZ$5:CZ32,CZ32)-1, ""), "")</f>
        <v/>
      </c>
      <c r="DB32" s="135" t="str">
        <f t="shared" si="66"/>
        <v/>
      </c>
      <c r="DC32" s="123">
        <v>228</v>
      </c>
      <c r="DD32" s="123"/>
      <c r="DE32" s="124">
        <f t="shared" si="67"/>
        <v>4.419118502151413E-3</v>
      </c>
      <c r="DF32" s="125">
        <f t="shared" si="68"/>
        <v>0</v>
      </c>
      <c r="DG32" s="125">
        <f t="shared" si="69"/>
        <v>228</v>
      </c>
      <c r="DH32" s="125" t="str">
        <f>IF(DC32&lt;&gt;"", IF(RANK(DG32, DG$5:DG$62)+COUNTIF(DG$5:DG32,DG32)-1&lt;=(DH$65-DF$63), RANK(DG32, DG$5:DG$62)+COUNTIF(DG$5:DG32,DG32)-1, ""), "")</f>
        <v/>
      </c>
      <c r="DI32" s="135">
        <f t="shared" si="70"/>
        <v>0</v>
      </c>
      <c r="DJ32" s="123">
        <v>217</v>
      </c>
      <c r="DK32" s="123"/>
      <c r="DL32" s="124">
        <f t="shared" si="71"/>
        <v>4.4937770506740665E-3</v>
      </c>
      <c r="DM32" s="125">
        <f t="shared" si="72"/>
        <v>0</v>
      </c>
      <c r="DN32" s="125">
        <f t="shared" si="73"/>
        <v>217</v>
      </c>
      <c r="DO32" s="125" t="str">
        <f>IF(DJ32&lt;&gt;"", IF(RANK(DN32, DN$5:DN$62)+COUNTIF(DN$5:DN32,DN32)-1&lt;=(DO$65-DM$63), RANK(DN32, DN$5:DN$62)+COUNTIF(DN$5:DN32,DN32)-1, ""), "")</f>
        <v/>
      </c>
      <c r="DP32" s="135">
        <f t="shared" si="74"/>
        <v>0</v>
      </c>
      <c r="DQ32" s="123">
        <v>5862</v>
      </c>
      <c r="DR32" s="123"/>
      <c r="DS32" s="124">
        <f t="shared" si="75"/>
        <v>0.12012541240599192</v>
      </c>
      <c r="DT32" s="125">
        <f t="shared" si="76"/>
        <v>0</v>
      </c>
      <c r="DU32" s="125">
        <f t="shared" si="77"/>
        <v>5862</v>
      </c>
      <c r="DV32" s="125" t="str">
        <f>IF(DQ32&lt;&gt;"", IF(RANK(DU32, DU$5:DU$62)+COUNTIF(DU$5:DU32,DU32)-1&lt;=(DV$65-DT$63), RANK(DU32, DU$5:DU$62)+COUNTIF(DU$5:DU32,DU32)-1, ""), "")</f>
        <v/>
      </c>
      <c r="DW32" s="135">
        <f t="shared" si="78"/>
        <v>0</v>
      </c>
      <c r="DX32" s="123">
        <v>119</v>
      </c>
      <c r="DY32" s="123"/>
      <c r="DZ32" s="124">
        <f t="shared" si="79"/>
        <v>2.6000131093097947E-3</v>
      </c>
      <c r="EA32" s="125">
        <f t="shared" si="80"/>
        <v>0</v>
      </c>
      <c r="EB32" s="125">
        <f t="shared" si="81"/>
        <v>119</v>
      </c>
      <c r="EC32" s="125" t="str">
        <f>IF(DX32&lt;&gt;"", IF(RANK(EB32, EB$5:EB$62)+COUNTIF(EB$5:EB32,EB32)-1&lt;=(EC$65-EA$63), RANK(EB32, EB$5:EB$62)+COUNTIF(EB$5:EB32,EB32)-1, ""), "")</f>
        <v/>
      </c>
      <c r="ED32" s="135">
        <f t="shared" si="82"/>
        <v>0</v>
      </c>
      <c r="EE32" s="123">
        <v>112</v>
      </c>
      <c r="EF32" s="123"/>
      <c r="EG32" s="124">
        <f t="shared" si="83"/>
        <v>2.1468688301481721E-3</v>
      </c>
      <c r="EH32" s="125">
        <f t="shared" si="84"/>
        <v>0</v>
      </c>
      <c r="EI32" s="125">
        <f t="shared" si="85"/>
        <v>112</v>
      </c>
      <c r="EJ32" s="125" t="str">
        <f>IF(EE32&lt;&gt;"", IF(RANK(EI32, EI$5:EI$62)+COUNTIF(EI$5:EI32,EI32)-1&lt;=(EJ$65-EH$63), RANK(EI32, EI$5:EI$62)+COUNTIF(EI$5:EI32,EI32)-1, ""), "")</f>
        <v/>
      </c>
      <c r="EK32" s="135">
        <f t="shared" si="86"/>
        <v>0</v>
      </c>
      <c r="EL32" s="123">
        <v>100</v>
      </c>
      <c r="EM32" s="123"/>
      <c r="EN32" s="124">
        <f t="shared" si="87"/>
        <v>2.1351097446408746E-3</v>
      </c>
      <c r="EO32" s="125">
        <f t="shared" si="88"/>
        <v>0</v>
      </c>
      <c r="EP32" s="125">
        <f t="shared" si="89"/>
        <v>100</v>
      </c>
      <c r="EQ32" s="125" t="str">
        <f>IF(EL32&lt;&gt;"", IF(RANK(EP32, EP$5:EP$62)+COUNTIF(EP$5:EP32,EP32)-1&lt;=(EQ$65-EO$63), RANK(EP32, EP$5:EP$62)+COUNTIF(EP$5:EP32,EP32)-1, ""), "")</f>
        <v/>
      </c>
      <c r="ER32" s="135">
        <f t="shared" si="90"/>
        <v>0</v>
      </c>
      <c r="ES32" s="123">
        <v>131</v>
      </c>
      <c r="ET32" s="123"/>
      <c r="EU32" s="124">
        <f t="shared" si="91"/>
        <v>2.603856092228185E-3</v>
      </c>
      <c r="EV32" s="125">
        <f t="shared" si="92"/>
        <v>0</v>
      </c>
      <c r="EW32" s="125">
        <f t="shared" si="93"/>
        <v>131</v>
      </c>
      <c r="EX32" s="125" t="str">
        <f>IF(ES32&lt;&gt;"", IF(RANK(EW32, EW$5:EW$62)+COUNTIF(EW$5:EW32,EW32)-1&lt;=(EX$65-EV$63), RANK(EW32, EW$5:EW$62)+COUNTIF(EW$5:EW32,EW32)-1, ""), "")</f>
        <v/>
      </c>
      <c r="EY32" s="135">
        <f t="shared" si="94"/>
        <v>0</v>
      </c>
      <c r="EZ32" s="123">
        <v>73</v>
      </c>
      <c r="FA32" s="123"/>
      <c r="FB32" s="124">
        <f t="shared" si="95"/>
        <v>1.4533147521401553E-3</v>
      </c>
      <c r="FC32" s="125">
        <f t="shared" si="96"/>
        <v>0</v>
      </c>
      <c r="FD32" s="125">
        <f t="shared" si="97"/>
        <v>73</v>
      </c>
      <c r="FE32" s="125" t="str">
        <f>IF(EZ32&lt;&gt;"", IF(RANK(FD32, FD$5:FD$62)+COUNTIF(FD$5:FD32,FD32)-1&lt;=(FE$65-FC$63), RANK(FD32, FD$5:FD$62)+COUNTIF(FD$5:FD32,FD32)-1, ""), "")</f>
        <v/>
      </c>
      <c r="FF32" s="135">
        <f t="shared" si="98"/>
        <v>0</v>
      </c>
      <c r="FG32" s="123">
        <v>98</v>
      </c>
      <c r="FH32" s="123"/>
      <c r="FI32" s="124">
        <f t="shared" si="99"/>
        <v>2.1028689140184108E-3</v>
      </c>
      <c r="FJ32" s="125">
        <f t="shared" si="100"/>
        <v>0</v>
      </c>
      <c r="FK32" s="125">
        <f t="shared" si="101"/>
        <v>98</v>
      </c>
      <c r="FL32" s="125" t="str">
        <f>IF(FG32&lt;&gt;"", IF(RANK(FK32, FK$5:FK$62)+COUNTIF(FK$5:FK32,FK32)-1&lt;=(FL$65-FJ$63), RANK(FK32, FK$5:FK$62)+COUNTIF(FK$5:FK32,FK32)-1, ""), "")</f>
        <v/>
      </c>
      <c r="FM32" s="135">
        <f t="shared" si="102"/>
        <v>0</v>
      </c>
      <c r="FN32" s="123">
        <v>82</v>
      </c>
      <c r="FO32" s="123"/>
      <c r="FP32" s="124">
        <f t="shared" si="103"/>
        <v>1.7760065842195318E-3</v>
      </c>
      <c r="FQ32" s="125">
        <f t="shared" si="104"/>
        <v>0</v>
      </c>
      <c r="FR32" s="125">
        <f t="shared" si="105"/>
        <v>82</v>
      </c>
      <c r="FS32" s="125" t="str">
        <f>IF(FN32&lt;&gt;"", IF(RANK(FR32, FR$5:FR$62)+COUNTIF(FR$5:FR32,FR32)-1&lt;=(FS$65-FQ$63), RANK(FR32, FR$5:FR$62)+COUNTIF(FR$5:FR32,FR32)-1, ""), "")</f>
        <v/>
      </c>
      <c r="FT32" s="135">
        <f t="shared" si="106"/>
        <v>0</v>
      </c>
      <c r="FU32" s="123"/>
      <c r="FV32" s="123"/>
      <c r="FW32" s="124" t="str">
        <f t="shared" si="107"/>
        <v/>
      </c>
      <c r="FX32" s="125" t="str">
        <f t="shared" si="108"/>
        <v/>
      </c>
      <c r="FY32" s="125" t="str">
        <f t="shared" si="109"/>
        <v/>
      </c>
      <c r="FZ32" s="125" t="str">
        <f>IF(FU32&lt;&gt;"", IF(RANK(FY32, FY$5:FY$62)+COUNTIF(FY$5:FY32,FY32)-1&lt;=(FZ$65-FX$63), RANK(FY32, FY$5:FY$62)+COUNTIF(FY$5:FY32,FY32)-1, ""), "")</f>
        <v/>
      </c>
      <c r="GA32" s="135" t="str">
        <f t="shared" si="110"/>
        <v/>
      </c>
      <c r="GB32" s="123"/>
      <c r="GC32" s="123"/>
      <c r="GD32" s="124" t="str">
        <f t="shared" si="111"/>
        <v/>
      </c>
      <c r="GE32" s="125" t="str">
        <f t="shared" si="112"/>
        <v/>
      </c>
      <c r="GF32" s="125" t="str">
        <f t="shared" si="113"/>
        <v/>
      </c>
      <c r="GG32" s="125" t="str">
        <f>IF(GB32&lt;&gt;"", IF(RANK(GF32, GF$5:GF$62)+COUNTIF(GF$5:GF32,GF32)-1&lt;=(GG$65-GE$63), RANK(GF32, GF$5:GF$62)+COUNTIF(GF$5:GF32,GF32)-1, ""), "")</f>
        <v/>
      </c>
      <c r="GH32" s="135" t="str">
        <f t="shared" si="114"/>
        <v/>
      </c>
      <c r="GI32" s="123"/>
      <c r="GJ32" s="123"/>
      <c r="GK32" s="124" t="str">
        <f t="shared" si="115"/>
        <v/>
      </c>
      <c r="GL32" s="125" t="str">
        <f t="shared" si="116"/>
        <v/>
      </c>
      <c r="GM32" s="125" t="str">
        <f t="shared" si="117"/>
        <v/>
      </c>
      <c r="GN32" s="125" t="str">
        <f>IF(GI32&lt;&gt;"", IF(RANK(GM32, GM$5:GM$62)+COUNTIF(GM$5:GM32,GM32)-1&lt;=(GN$65-GL$63), RANK(GM32, GM$5:GM$62)+COUNTIF(GM$5:GM32,GM32)-1, ""), "")</f>
        <v/>
      </c>
      <c r="GO32" s="135" t="str">
        <f t="shared" si="118"/>
        <v/>
      </c>
      <c r="GP32" s="123"/>
      <c r="GQ32" s="123"/>
      <c r="GR32" s="124" t="str">
        <f t="shared" si="119"/>
        <v/>
      </c>
      <c r="GS32" s="125" t="str">
        <f t="shared" si="120"/>
        <v/>
      </c>
      <c r="GT32" s="125" t="str">
        <f t="shared" si="121"/>
        <v/>
      </c>
      <c r="GU32" s="125" t="str">
        <f>IF(GP32&lt;&gt;"", IF(RANK(GT32, GT$5:GT$62)+COUNTIF(GT$5:GT32,GT32)-1&lt;=(GU$65-GS$63), RANK(GT32, GT$5:GT$62)+COUNTIF(GT$5:GT32,GT32)-1, ""), "")</f>
        <v/>
      </c>
      <c r="GV32" s="135" t="str">
        <f t="shared" si="122"/>
        <v/>
      </c>
      <c r="GW32" s="123"/>
      <c r="GX32" s="123"/>
      <c r="GY32" s="124" t="str">
        <f t="shared" si="123"/>
        <v/>
      </c>
      <c r="GZ32" s="125" t="str">
        <f t="shared" si="124"/>
        <v/>
      </c>
      <c r="HA32" s="125" t="str">
        <f t="shared" si="125"/>
        <v/>
      </c>
      <c r="HB32" s="125" t="str">
        <f>IF(GW32&lt;&gt;"", IF(RANK(HA32, HA$5:HA$62)+COUNTIF(HA$5:HA32,HA32)-1&lt;=(HB$65-GZ$63), RANK(HA32, HA$5:HA$62)+COUNTIF(HA$5:HA32,HA32)-1, ""), "")</f>
        <v/>
      </c>
      <c r="HC32" s="135" t="str">
        <f t="shared" si="126"/>
        <v/>
      </c>
      <c r="HD32" s="123"/>
      <c r="HE32" s="123"/>
      <c r="HF32" s="124" t="str">
        <f t="shared" si="127"/>
        <v/>
      </c>
      <c r="HG32" s="125" t="str">
        <f t="shared" si="128"/>
        <v/>
      </c>
      <c r="HH32" s="125" t="str">
        <f t="shared" si="129"/>
        <v/>
      </c>
      <c r="HI32" s="125" t="str">
        <f>IF(HD32&lt;&gt;"", IF(RANK(HH32, HH$5:HH$62)+COUNTIF(HH$5:HH32,HH32)-1&lt;=(HI$65-HG$63), RANK(HH32, HH$5:HH$62)+COUNTIF(HH$5:HH32,HH32)-1, ""), "")</f>
        <v/>
      </c>
      <c r="HJ32" s="135" t="str">
        <f t="shared" si="130"/>
        <v/>
      </c>
      <c r="HK32" s="123"/>
      <c r="HL32" s="123"/>
      <c r="HM32" s="124" t="str">
        <f t="shared" si="131"/>
        <v/>
      </c>
      <c r="HN32" s="125" t="str">
        <f t="shared" si="132"/>
        <v/>
      </c>
      <c r="HO32" s="125" t="str">
        <f t="shared" si="133"/>
        <v/>
      </c>
      <c r="HP32" s="125" t="str">
        <f>IF(HK32&lt;&gt;"", IF(RANK(HO32, HO$5:HO$62)+COUNTIF(HO$5:HO32,HO32)-1&lt;=(HP$65-HN$63), RANK(HO32, HO$5:HO$62)+COUNTIF(HO$5:HO32,HO32)-1, ""), "")</f>
        <v/>
      </c>
      <c r="HQ32" s="135" t="str">
        <f t="shared" si="134"/>
        <v/>
      </c>
      <c r="HR32" s="123"/>
      <c r="HS32" s="123"/>
      <c r="HT32" s="124" t="str">
        <f t="shared" si="135"/>
        <v/>
      </c>
      <c r="HU32" s="125" t="str">
        <f t="shared" si="136"/>
        <v/>
      </c>
      <c r="HV32" s="125" t="str">
        <f t="shared" si="137"/>
        <v/>
      </c>
      <c r="HW32" s="125" t="str">
        <f>IF(HR32&lt;&gt;"", IF(RANK(HV32, HV$5:HV$62)+COUNTIF(HV$5:HV32,HV32)-1&lt;=(HW$65-HU$63), RANK(HV32, HV$5:HV$62)+COUNTIF(HV$5:HV32,HV32)-1, ""), "")</f>
        <v/>
      </c>
      <c r="HX32" s="135" t="str">
        <f t="shared" si="138"/>
        <v/>
      </c>
      <c r="HY32" s="123"/>
      <c r="HZ32" s="123"/>
      <c r="IA32" s="124" t="str">
        <f t="shared" si="139"/>
        <v/>
      </c>
      <c r="IB32" s="125" t="str">
        <f t="shared" si="140"/>
        <v/>
      </c>
      <c r="IC32" s="125" t="str">
        <f t="shared" si="141"/>
        <v/>
      </c>
      <c r="ID32" s="125" t="str">
        <f>IF(HY32&lt;&gt;"", IF(RANK(IC32, IC$5:IC$62)+COUNTIF(IC$5:IC32,IC32)-1&lt;=(ID$65-IB$63), RANK(IC32, IC$5:IC$62)+COUNTIF(IC$5:IC32,IC32)-1, ""), "")</f>
        <v/>
      </c>
      <c r="IE32" s="135" t="str">
        <f t="shared" si="142"/>
        <v/>
      </c>
      <c r="IF32" s="123"/>
      <c r="IG32" s="123"/>
      <c r="IH32" s="124" t="str">
        <f t="shared" si="143"/>
        <v/>
      </c>
      <c r="II32" s="125" t="str">
        <f t="shared" si="144"/>
        <v/>
      </c>
      <c r="IJ32" s="125" t="str">
        <f t="shared" si="145"/>
        <v/>
      </c>
      <c r="IK32" s="125" t="str">
        <f>IF(IF32&lt;&gt;"", IF(RANK(IJ32, IJ$5:IJ$62)+COUNTIF(IJ$5:IJ32,IJ32)-1&lt;=(IK$65-II$63), RANK(IJ32, IJ$5:IJ$62)+COUNTIF(IJ$5:IJ32,IJ32)-1, ""), "")</f>
        <v/>
      </c>
      <c r="IL32" s="135" t="str">
        <f t="shared" si="146"/>
        <v/>
      </c>
      <c r="IM32" s="123"/>
      <c r="IN32" s="123"/>
      <c r="IO32" s="124" t="str">
        <f t="shared" si="147"/>
        <v/>
      </c>
      <c r="IP32" s="125" t="str">
        <f t="shared" si="148"/>
        <v/>
      </c>
      <c r="IQ32" s="125" t="str">
        <f t="shared" si="149"/>
        <v/>
      </c>
      <c r="IR32" s="125" t="str">
        <f>IF(IM32&lt;&gt;"", IF(RANK(IQ32, IQ$5:IQ$62)+COUNTIF(IQ$5:IQ32,IQ32)-1&lt;=(IR$65-IP$63), RANK(IQ32, IQ$5:IQ$62)+COUNTIF(IQ$5:IQ32,IQ32)-1, ""), "")</f>
        <v/>
      </c>
      <c r="IS32" s="135" t="str">
        <f t="shared" si="150"/>
        <v/>
      </c>
      <c r="IT32" s="123"/>
      <c r="IU32" s="123"/>
      <c r="IV32" s="124" t="str">
        <f t="shared" si="151"/>
        <v/>
      </c>
      <c r="IW32" s="125" t="str">
        <f t="shared" si="152"/>
        <v/>
      </c>
      <c r="IX32" s="125" t="str">
        <f t="shared" si="153"/>
        <v/>
      </c>
      <c r="IY32" s="125" t="str">
        <f>IF(IT32&lt;&gt;"", IF(RANK(IX32, IX$5:IX$62)+COUNTIF(IX$5:IX32,IX32)-1&lt;=(IY$65-IW$63), RANK(IX32, IX$5:IX$62)+COUNTIF(IX$5:IX32,IX32)-1, ""), "")</f>
        <v/>
      </c>
      <c r="IZ32" s="135" t="str">
        <f t="shared" si="154"/>
        <v/>
      </c>
      <c r="JA32" s="123"/>
      <c r="JB32" s="123"/>
      <c r="JC32" s="124" t="str">
        <f t="shared" si="155"/>
        <v/>
      </c>
      <c r="JD32" s="125" t="str">
        <f t="shared" si="156"/>
        <v/>
      </c>
      <c r="JE32" s="125" t="str">
        <f t="shared" si="157"/>
        <v/>
      </c>
      <c r="JF32" s="125" t="str">
        <f>IF(JA32&lt;&gt;"", IF(RANK(JE32, JE$5:JE$62)+COUNTIF(JE$5:JE32,JE32)-1&lt;=(JF$65-JD$63), RANK(JE32, JE$5:JE$62)+COUNTIF(JE$5:JE32,JE32)-1, ""), "")</f>
        <v/>
      </c>
      <c r="JG32" s="135" t="str">
        <f t="shared" si="158"/>
        <v/>
      </c>
      <c r="JH32" s="123"/>
      <c r="JI32" s="123"/>
      <c r="JJ32" s="124" t="str">
        <f t="shared" si="159"/>
        <v/>
      </c>
      <c r="JK32" s="125" t="str">
        <f t="shared" si="160"/>
        <v/>
      </c>
      <c r="JL32" s="125" t="str">
        <f t="shared" si="161"/>
        <v/>
      </c>
      <c r="JM32" s="125" t="str">
        <f>IF(JH32&lt;&gt;"", IF(RANK(JL32, JL$5:JL$62)+COUNTIF(JL$5:JL32,JL32)-1&lt;=(JM$65-JK$63), RANK(JL32, JL$5:JL$62)+COUNTIF(JL$5:JL32,JL32)-1, ""), "")</f>
        <v/>
      </c>
      <c r="JN32" s="135" t="str">
        <f t="shared" si="162"/>
        <v/>
      </c>
      <c r="JO32" s="123"/>
      <c r="JP32" s="123"/>
      <c r="JQ32" s="124" t="str">
        <f t="shared" si="163"/>
        <v/>
      </c>
      <c r="JR32" s="125" t="str">
        <f t="shared" si="164"/>
        <v/>
      </c>
      <c r="JS32" s="125" t="str">
        <f t="shared" si="165"/>
        <v/>
      </c>
      <c r="JT32" s="125" t="str">
        <f>IF(JO32&lt;&gt;"", IF(RANK(JS32, JS$5:JS$62)+COUNTIF(JS$5:JS32,JS32)-1&lt;=(JT$65-JR$63), RANK(JS32, JS$5:JS$62)+COUNTIF(JS$5:JS32,JS32)-1, ""), "")</f>
        <v/>
      </c>
      <c r="JU32" s="135" t="str">
        <f t="shared" si="166"/>
        <v/>
      </c>
      <c r="JV32" s="123"/>
      <c r="JW32" s="123"/>
      <c r="JX32" s="124" t="str">
        <f t="shared" si="167"/>
        <v/>
      </c>
      <c r="JY32" s="125" t="str">
        <f t="shared" si="168"/>
        <v/>
      </c>
      <c r="JZ32" s="125" t="str">
        <f t="shared" si="169"/>
        <v/>
      </c>
      <c r="KA32" s="125" t="str">
        <f>IF(JV32&lt;&gt;"", IF(RANK(JZ32, JZ$5:JZ$62)+COUNTIF(JZ$5:JZ32,JZ32)-1&lt;=(KA$65-JY$63), RANK(JZ32, JZ$5:JZ$62)+COUNTIF(JZ$5:JZ32,JZ32)-1, ""), "")</f>
        <v/>
      </c>
      <c r="KB32" s="135" t="str">
        <f t="shared" si="170"/>
        <v/>
      </c>
      <c r="KC32" s="132" t="str">
        <f t="shared" si="171"/>
        <v/>
      </c>
      <c r="KD32" s="36">
        <f t="shared" si="172"/>
        <v>7022</v>
      </c>
      <c r="KE32" s="36">
        <v>10905</v>
      </c>
      <c r="KF32" s="36">
        <f t="shared" si="173"/>
        <v>17927</v>
      </c>
      <c r="KG32" s="37"/>
      <c r="KH32" s="67" t="str">
        <f t="shared" si="2"/>
        <v/>
      </c>
      <c r="KI32" s="69" t="str">
        <f t="shared" si="3"/>
        <v/>
      </c>
      <c r="KJ32" s="69" t="str">
        <f t="shared" si="174"/>
        <v/>
      </c>
      <c r="KK32" s="69"/>
      <c r="KL32" s="66" t="str">
        <f t="shared" si="175"/>
        <v/>
      </c>
      <c r="KM32" s="69" t="str">
        <f t="shared" si="176"/>
        <v/>
      </c>
      <c r="KN32" s="67" t="str">
        <f t="shared" si="177"/>
        <v/>
      </c>
      <c r="KO32" s="67" t="str">
        <f>IF(KN32&lt;&gt;"", IF(RANK(KN32, $KN$5:$KN$62)+COUNTIF(KN$5:KN32,KN32)-1&lt;=(400-$KJ$63-$KM$63), RANK(KN32, $KN$5:$KN$62)+COUNTIF(KN$5:KN32,KN32)-1, ""), "")</f>
        <v/>
      </c>
      <c r="KP32" s="76" t="str">
        <f t="shared" si="178"/>
        <v/>
      </c>
      <c r="KQ32" s="86" t="str">
        <f t="shared" si="4"/>
        <v/>
      </c>
      <c r="KS32" s="126">
        <f t="shared" si="5"/>
        <v>5.6163202679141724E-4</v>
      </c>
      <c r="KT32" s="45">
        <f t="shared" si="6"/>
        <v>0</v>
      </c>
      <c r="KU32" s="53">
        <f t="shared" si="179"/>
        <v>-5.6163202679141724E-4</v>
      </c>
      <c r="KW32" s="80" t="str">
        <f t="shared" si="7"/>
        <v/>
      </c>
      <c r="KX32" s="45" t="str">
        <f t="shared" si="180"/>
        <v/>
      </c>
      <c r="KY32" s="45" t="str">
        <f t="shared" si="8"/>
        <v/>
      </c>
      <c r="KZ32" s="127" t="str">
        <f t="shared" si="181"/>
        <v/>
      </c>
    </row>
    <row r="33" spans="1:312" ht="15" customHeight="1" x14ac:dyDescent="0.2">
      <c r="A33" s="136" t="s">
        <v>199</v>
      </c>
      <c r="B33" s="137">
        <v>38751</v>
      </c>
      <c r="C33" s="137"/>
      <c r="D33" s="138">
        <f t="shared" si="0"/>
        <v>0.7852279635258359</v>
      </c>
      <c r="E33" s="139">
        <f t="shared" si="9"/>
        <v>0</v>
      </c>
      <c r="F33" s="139">
        <f t="shared" si="1"/>
        <v>38751</v>
      </c>
      <c r="G33" s="139">
        <f>IF(B33&lt;&gt;"", IF(RANK(F33, F$5:F$62)+COUNTIF(F$5:F33,F33)-1&lt;=(G$65-E$63), RANK(F33, F$5:F$62)+COUNTIF(F$5:F33,F33)-1, ""), "")</f>
        <v>1</v>
      </c>
      <c r="H33" s="140">
        <f t="shared" si="10"/>
        <v>1</v>
      </c>
      <c r="I33" s="137">
        <v>52867</v>
      </c>
      <c r="J33" s="137"/>
      <c r="K33" s="138">
        <f t="shared" si="11"/>
        <v>1.1507084866029647</v>
      </c>
      <c r="L33" s="139">
        <f t="shared" si="12"/>
        <v>1</v>
      </c>
      <c r="M33" s="139">
        <f t="shared" si="13"/>
        <v>6924</v>
      </c>
      <c r="N33" s="139" t="str">
        <f>IF(I33&lt;&gt;"", IF(RANK(M33, M$5:M$62)+COUNTIF(M$5:M33,M33)-1&lt;=(N$65-L$63), RANK(M33, M$5:M$62)+COUNTIF(M$5:M33,M33)-1, ""), "")</f>
        <v/>
      </c>
      <c r="O33" s="140">
        <f t="shared" si="14"/>
        <v>1</v>
      </c>
      <c r="P33" s="137">
        <v>24483</v>
      </c>
      <c r="Q33" s="137"/>
      <c r="R33" s="138">
        <f t="shared" si="15"/>
        <v>0.58761550462018486</v>
      </c>
      <c r="S33" s="139">
        <f t="shared" si="16"/>
        <v>0</v>
      </c>
      <c r="T33" s="139">
        <f t="shared" si="17"/>
        <v>24483</v>
      </c>
      <c r="U33" s="139" t="str">
        <f>IF(P33&lt;&gt;"", IF(RANK(T33, T$5:T$62)+COUNTIF(T$5:T33,T33)-1&lt;=(U$65-S$63), RANK(T33, T$5:T$62)+COUNTIF(T$5:T33,T33)-1, ""), "")</f>
        <v/>
      </c>
      <c r="V33" s="140">
        <f t="shared" si="18"/>
        <v>0</v>
      </c>
      <c r="W33" s="137">
        <v>33558</v>
      </c>
      <c r="X33" s="137"/>
      <c r="Y33" s="138">
        <f t="shared" si="19"/>
        <v>0.8392227473929027</v>
      </c>
      <c r="Z33" s="139">
        <f t="shared" si="20"/>
        <v>0</v>
      </c>
      <c r="AA33" s="139">
        <f t="shared" si="21"/>
        <v>33558</v>
      </c>
      <c r="AB33" s="139">
        <f>IF(W33&lt;&gt;"", IF(RANK(AA33, AA$5:AA$62)+COUNTIF(AA$5:AA33,AA33)-1&lt;=(AB$65-Z$63), RANK(AA33, AA$5:AA$62)+COUNTIF(AA$5:AA33,AA33)-1, ""), "")</f>
        <v>2</v>
      </c>
      <c r="AC33" s="140">
        <f t="shared" si="22"/>
        <v>1</v>
      </c>
      <c r="AD33" s="137">
        <v>33150</v>
      </c>
      <c r="AE33" s="137"/>
      <c r="AF33" s="138">
        <f t="shared" si="23"/>
        <v>0.85513078470824955</v>
      </c>
      <c r="AG33" s="139">
        <f t="shared" si="24"/>
        <v>0</v>
      </c>
      <c r="AH33" s="139">
        <f t="shared" si="25"/>
        <v>33150</v>
      </c>
      <c r="AI33" s="139">
        <f>IF(AD33&lt;&gt;"", IF(RANK(AH33, AH$5:AH$62)+COUNTIF(AH$5:AH33,AH33)-1&lt;=(AI$65-AG$63), RANK(AH33, AH$5:AH$62)+COUNTIF(AH$5:AH33,AH33)-1, ""), "")</f>
        <v>1</v>
      </c>
      <c r="AJ33" s="140">
        <f t="shared" si="26"/>
        <v>1</v>
      </c>
      <c r="AK33" s="137">
        <v>60132</v>
      </c>
      <c r="AL33" s="137"/>
      <c r="AM33" s="138">
        <f t="shared" si="27"/>
        <v>1.2188507145028884</v>
      </c>
      <c r="AN33" s="139">
        <f t="shared" si="28"/>
        <v>1</v>
      </c>
      <c r="AO33" s="139">
        <f t="shared" si="29"/>
        <v>10797</v>
      </c>
      <c r="AP33" s="139" t="str">
        <f>IF(AK33&lt;&gt;"", IF(RANK(AO33, AO$5:AO$62)+COUNTIF(AO$5:AO33,AO33)-1&lt;=(AP$65-AN$63), RANK(AO33, AO$5:AO$62)+COUNTIF(AO$5:AO33,AO33)-1, ""), "")</f>
        <v/>
      </c>
      <c r="AQ33" s="140">
        <f t="shared" si="30"/>
        <v>1</v>
      </c>
      <c r="AR33" s="137">
        <v>55015</v>
      </c>
      <c r="AS33" s="137"/>
      <c r="AT33" s="138">
        <f t="shared" si="31"/>
        <v>1.2986261920498536</v>
      </c>
      <c r="AU33" s="139">
        <f t="shared" si="32"/>
        <v>1</v>
      </c>
      <c r="AV33" s="139">
        <f t="shared" si="33"/>
        <v>12651</v>
      </c>
      <c r="AW33" s="139" t="str">
        <f>IF(AR33&lt;&gt;"", IF(RANK(AV33, AV$5:AV$62)+COUNTIF(AV$5:AV33,AV33)-1&lt;=(AW$65-AU$63), RANK(AV33, AV$5:AV$62)+COUNTIF(AV$5:AV33,AV33)-1, ""), "")</f>
        <v/>
      </c>
      <c r="AX33" s="140">
        <f t="shared" si="34"/>
        <v>1</v>
      </c>
      <c r="AY33" s="137">
        <v>67084</v>
      </c>
      <c r="AZ33" s="137"/>
      <c r="BA33" s="138">
        <f t="shared" si="35"/>
        <v>1.3581131693491244</v>
      </c>
      <c r="BB33" s="139">
        <f t="shared" si="36"/>
        <v>1</v>
      </c>
      <c r="BC33" s="139">
        <f t="shared" si="37"/>
        <v>17689</v>
      </c>
      <c r="BD33" s="139" t="str">
        <f>IF(AY33&lt;&gt;"", IF(RANK(BC33, BC$5:BC$62)+COUNTIF(BC$5:BC33,BC33)-1&lt;=(BD$65-BB$63), RANK(BC33, BC$5:BC$62)+COUNTIF(BC$5:BC33,BC33)-1, ""), "")</f>
        <v/>
      </c>
      <c r="BE33" s="140">
        <f t="shared" si="38"/>
        <v>1</v>
      </c>
      <c r="BF33" s="137">
        <v>60502</v>
      </c>
      <c r="BG33" s="137"/>
      <c r="BH33" s="138">
        <f t="shared" si="39"/>
        <v>1.1873613973113533</v>
      </c>
      <c r="BI33" s="139">
        <f t="shared" si="40"/>
        <v>1</v>
      </c>
      <c r="BJ33" s="139">
        <f t="shared" si="41"/>
        <v>9547</v>
      </c>
      <c r="BK33" s="139" t="str">
        <f>IF(BF33&lt;&gt;"", IF(RANK(BJ33, BJ$5:BJ$62)+COUNTIF(BJ$5:BJ33,BJ33)-1&lt;=(BK$65-BI$63), RANK(BJ33, BJ$5:BJ$62)+COUNTIF(BJ$5:BJ33,BJ33)-1, ""), "")</f>
        <v/>
      </c>
      <c r="BL33" s="140">
        <f t="shared" si="42"/>
        <v>1</v>
      </c>
      <c r="BM33" s="137">
        <v>64769</v>
      </c>
      <c r="BN33" s="137"/>
      <c r="BO33" s="138">
        <f t="shared" si="43"/>
        <v>1.3150264958479687</v>
      </c>
      <c r="BP33" s="139">
        <f t="shared" si="44"/>
        <v>1</v>
      </c>
      <c r="BQ33" s="139">
        <f t="shared" si="45"/>
        <v>15516</v>
      </c>
      <c r="BR33" s="139" t="str">
        <f>IF(BM33&lt;&gt;"", IF(RANK(BQ33, BQ$5:BQ$62)+COUNTIF(BQ$5:BQ33,BQ33)-1&lt;=(BR$65-BP$63), RANK(BQ33, BQ$5:BQ$62)+COUNTIF(BQ$5:BQ33,BQ33)-1, ""), "")</f>
        <v/>
      </c>
      <c r="BS33" s="140">
        <f t="shared" si="46"/>
        <v>1</v>
      </c>
      <c r="BT33" s="137">
        <v>59866</v>
      </c>
      <c r="BU33" s="137"/>
      <c r="BV33" s="138">
        <f t="shared" si="47"/>
        <v>1.1991426968992869</v>
      </c>
      <c r="BW33" s="139">
        <f t="shared" si="48"/>
        <v>1</v>
      </c>
      <c r="BX33" s="139">
        <f t="shared" si="49"/>
        <v>9942</v>
      </c>
      <c r="BY33" s="139" t="str">
        <f>IF(BT33&lt;&gt;"", IF(RANK(BX33, BX$5:BX$62)+COUNTIF(BX$5:BX33,BX33)-1&lt;=(BY$65-BW$63), RANK(BX33, BX$5:BX$62)+COUNTIF(BX$5:BX33,BX33)-1, ""), "")</f>
        <v/>
      </c>
      <c r="BZ33" s="140">
        <f t="shared" si="50"/>
        <v>1</v>
      </c>
      <c r="CA33" s="137">
        <v>57325</v>
      </c>
      <c r="CB33" s="137"/>
      <c r="CC33" s="138">
        <f t="shared" si="51"/>
        <v>1.1407052174951247</v>
      </c>
      <c r="CD33" s="139">
        <f t="shared" si="52"/>
        <v>1</v>
      </c>
      <c r="CE33" s="139">
        <f t="shared" si="53"/>
        <v>7071</v>
      </c>
      <c r="CF33" s="139" t="str">
        <f>IF(CA33&lt;&gt;"", IF(RANK(CE33, CE$5:CE$62)+COUNTIF(CE$5:CE33,CE33)-1&lt;=(CF$65-CD$63), RANK(CE33, CE$5:CE$62)+COUNTIF(CE$5:CE33,CE33)-1, ""), "")</f>
        <v/>
      </c>
      <c r="CG33" s="140">
        <f t="shared" si="54"/>
        <v>1</v>
      </c>
      <c r="CH33" s="137">
        <v>58551</v>
      </c>
      <c r="CI33" s="137"/>
      <c r="CJ33" s="138">
        <f t="shared" si="55"/>
        <v>1.1300227737677075</v>
      </c>
      <c r="CK33" s="139">
        <f t="shared" si="56"/>
        <v>1</v>
      </c>
      <c r="CL33" s="139">
        <f t="shared" si="57"/>
        <v>6737</v>
      </c>
      <c r="CM33" s="139" t="str">
        <f>IF(CH33&lt;&gt;"", IF(RANK(CL33, CL$5:CL$62)+COUNTIF(CL$5:CL33,CL33)-1&lt;=(CM$65-CK$63), RANK(CL33, CL$5:CL$62)+COUNTIF(CL$5:CL33,CL33)-1, ""), "")</f>
        <v/>
      </c>
      <c r="CN33" s="140">
        <f t="shared" si="58"/>
        <v>1</v>
      </c>
      <c r="CO33" s="137">
        <v>63453</v>
      </c>
      <c r="CP33" s="137"/>
      <c r="CQ33" s="138">
        <f t="shared" si="59"/>
        <v>1.2522794552989935</v>
      </c>
      <c r="CR33" s="139">
        <f t="shared" si="60"/>
        <v>1</v>
      </c>
      <c r="CS33" s="139">
        <f t="shared" si="61"/>
        <v>12783</v>
      </c>
      <c r="CT33" s="139" t="str">
        <f>IF(CO33&lt;&gt;"", IF(RANK(CS33, CS$5:CS$62)+COUNTIF(CS$5:CS33,CS33)-1&lt;=(CT$65-CR$63), RANK(CS33, CS$5:CS$62)+COUNTIF(CS$5:CS33,CS33)-1, ""), "")</f>
        <v/>
      </c>
      <c r="CU33" s="140">
        <f t="shared" si="62"/>
        <v>1</v>
      </c>
      <c r="CV33" s="137">
        <v>77052</v>
      </c>
      <c r="CW33" s="137"/>
      <c r="CX33" s="138">
        <f t="shared" si="63"/>
        <v>1.6478186484174508</v>
      </c>
      <c r="CY33" s="139">
        <f t="shared" si="64"/>
        <v>1</v>
      </c>
      <c r="CZ33" s="139">
        <f t="shared" si="65"/>
        <v>30292</v>
      </c>
      <c r="DA33" s="139">
        <f>IF(CV33&lt;&gt;"", IF(RANK(CZ33, CZ$5:CZ$62)+COUNTIF(CZ$5:CZ33,CZ33)-1&lt;=(DA$65-CY$63), RANK(CZ33, CZ$5:CZ$62)+COUNTIF(CZ$5:CZ33,CZ33)-1, ""), "")</f>
        <v>3</v>
      </c>
      <c r="DB33" s="140">
        <f t="shared" si="66"/>
        <v>2</v>
      </c>
      <c r="DC33" s="137">
        <v>8061</v>
      </c>
      <c r="DD33" s="137"/>
      <c r="DE33" s="138">
        <f t="shared" si="67"/>
        <v>0.15623909756948481</v>
      </c>
      <c r="DF33" s="139">
        <f t="shared" si="68"/>
        <v>0</v>
      </c>
      <c r="DG33" s="139">
        <f t="shared" si="69"/>
        <v>8061</v>
      </c>
      <c r="DH33" s="139" t="str">
        <f>IF(DC33&lt;&gt;"", IF(RANK(DG33, DG$5:DG$62)+COUNTIF(DG$5:DG33,DG33)-1&lt;=(DH$65-DF$63), RANK(DG33, DG$5:DG$62)+COUNTIF(DG$5:DG33,DG33)-1, ""), "")</f>
        <v/>
      </c>
      <c r="DI33" s="140">
        <f t="shared" si="70"/>
        <v>0</v>
      </c>
      <c r="DJ33" s="137">
        <v>13381</v>
      </c>
      <c r="DK33" s="137"/>
      <c r="DL33" s="138">
        <f t="shared" si="71"/>
        <v>0.27710244569156539</v>
      </c>
      <c r="DM33" s="139">
        <f t="shared" si="72"/>
        <v>0</v>
      </c>
      <c r="DN33" s="139">
        <f t="shared" si="73"/>
        <v>13381</v>
      </c>
      <c r="DO33" s="139" t="str">
        <f>IF(DJ33&lt;&gt;"", IF(RANK(DN33, DN$5:DN$62)+COUNTIF(DN$5:DN33,DN33)-1&lt;=(DO$65-DM$63), RANK(DN33, DN$5:DN$62)+COUNTIF(DN$5:DN33,DN33)-1, ""), "")</f>
        <v/>
      </c>
      <c r="DP33" s="140">
        <f t="shared" si="74"/>
        <v>0</v>
      </c>
      <c r="DQ33" s="137">
        <v>10788</v>
      </c>
      <c r="DR33" s="137"/>
      <c r="DS33" s="138">
        <f t="shared" si="75"/>
        <v>0.22107010389557163</v>
      </c>
      <c r="DT33" s="139">
        <f t="shared" si="76"/>
        <v>0</v>
      </c>
      <c r="DU33" s="139">
        <f t="shared" si="77"/>
        <v>10788</v>
      </c>
      <c r="DV33" s="139" t="str">
        <f>IF(DQ33&lt;&gt;"", IF(RANK(DU33, DU$5:DU$62)+COUNTIF(DU$5:DU33,DU33)-1&lt;=(DV$65-DT$63), RANK(DU33, DU$5:DU$62)+COUNTIF(DU$5:DU33,DU33)-1, ""), "")</f>
        <v/>
      </c>
      <c r="DW33" s="140">
        <f t="shared" si="78"/>
        <v>0</v>
      </c>
      <c r="DX33" s="137">
        <v>11465</v>
      </c>
      <c r="DY33" s="137"/>
      <c r="DZ33" s="138">
        <f t="shared" si="79"/>
        <v>0.25049706132972099</v>
      </c>
      <c r="EA33" s="139">
        <f t="shared" si="80"/>
        <v>0</v>
      </c>
      <c r="EB33" s="139">
        <f t="shared" si="81"/>
        <v>11465</v>
      </c>
      <c r="EC33" s="139" t="str">
        <f>IF(DX33&lt;&gt;"", IF(RANK(EB33, EB$5:EB$62)+COUNTIF(EB$5:EB33,EB33)-1&lt;=(EC$65-EA$63), RANK(EB33, EB$5:EB$62)+COUNTIF(EB$5:EB33,EB33)-1, ""), "")</f>
        <v/>
      </c>
      <c r="ED33" s="140">
        <f t="shared" si="82"/>
        <v>0</v>
      </c>
      <c r="EE33" s="137">
        <v>8959</v>
      </c>
      <c r="EF33" s="137"/>
      <c r="EG33" s="138">
        <f t="shared" si="83"/>
        <v>0.17173033794015602</v>
      </c>
      <c r="EH33" s="139">
        <f t="shared" si="84"/>
        <v>0</v>
      </c>
      <c r="EI33" s="139">
        <f t="shared" si="85"/>
        <v>8959</v>
      </c>
      <c r="EJ33" s="139" t="str">
        <f>IF(EE33&lt;&gt;"", IF(RANK(EI33, EI$5:EI$62)+COUNTIF(EI$5:EI33,EI33)-1&lt;=(EJ$65-EH$63), RANK(EI33, EI$5:EI$62)+COUNTIF(EI$5:EI33,EI33)-1, ""), "")</f>
        <v/>
      </c>
      <c r="EK33" s="140">
        <f t="shared" si="86"/>
        <v>0</v>
      </c>
      <c r="EL33" s="137">
        <v>4802</v>
      </c>
      <c r="EM33" s="137"/>
      <c r="EN33" s="138">
        <f t="shared" si="87"/>
        <v>0.1025279699376548</v>
      </c>
      <c r="EO33" s="139">
        <f t="shared" si="88"/>
        <v>0</v>
      </c>
      <c r="EP33" s="139">
        <f t="shared" si="89"/>
        <v>4802</v>
      </c>
      <c r="EQ33" s="139" t="str">
        <f>IF(EL33&lt;&gt;"", IF(RANK(EP33, EP$5:EP$62)+COUNTIF(EP$5:EP33,EP33)-1&lt;=(EQ$65-EO$63), RANK(EP33, EP$5:EP$62)+COUNTIF(EP$5:EP33,EP33)-1, ""), "")</f>
        <v/>
      </c>
      <c r="ER33" s="140">
        <f t="shared" si="90"/>
        <v>0</v>
      </c>
      <c r="ES33" s="137">
        <v>6507</v>
      </c>
      <c r="ET33" s="137"/>
      <c r="EU33" s="138">
        <f t="shared" si="91"/>
        <v>0.1293381037567084</v>
      </c>
      <c r="EV33" s="139">
        <f t="shared" si="92"/>
        <v>0</v>
      </c>
      <c r="EW33" s="139">
        <f t="shared" si="93"/>
        <v>6507</v>
      </c>
      <c r="EX33" s="139" t="str">
        <f>IF(ES33&lt;&gt;"", IF(RANK(EW33, EW$5:EW$62)+COUNTIF(EW$5:EW33,EW33)-1&lt;=(EX$65-EV$63), RANK(EW33, EW$5:EW$62)+COUNTIF(EW$5:EW33,EW33)-1, ""), "")</f>
        <v/>
      </c>
      <c r="EY33" s="140">
        <f t="shared" si="94"/>
        <v>0</v>
      </c>
      <c r="EZ33" s="137">
        <v>8167</v>
      </c>
      <c r="FA33" s="137"/>
      <c r="FB33" s="138">
        <f t="shared" si="95"/>
        <v>0.16259207644833765</v>
      </c>
      <c r="FC33" s="139">
        <f t="shared" si="96"/>
        <v>0</v>
      </c>
      <c r="FD33" s="139">
        <f t="shared" si="97"/>
        <v>8167</v>
      </c>
      <c r="FE33" s="139" t="str">
        <f>IF(EZ33&lt;&gt;"", IF(RANK(FD33, FD$5:FD$62)+COUNTIF(FD$5:FD33,FD33)-1&lt;=(FE$65-FC$63), RANK(FD33, FD$5:FD$62)+COUNTIF(FD$5:FD33,FD33)-1, ""), "")</f>
        <v/>
      </c>
      <c r="FF33" s="140">
        <f t="shared" si="98"/>
        <v>0</v>
      </c>
      <c r="FG33" s="137">
        <v>5663</v>
      </c>
      <c r="FH33" s="137"/>
      <c r="FI33" s="138">
        <f t="shared" si="99"/>
        <v>0.12151578224577816</v>
      </c>
      <c r="FJ33" s="139">
        <f t="shared" si="100"/>
        <v>0</v>
      </c>
      <c r="FK33" s="139">
        <f t="shared" si="101"/>
        <v>5663</v>
      </c>
      <c r="FL33" s="139" t="str">
        <f>IF(FG33&lt;&gt;"", IF(RANK(FK33, FK$5:FK$62)+COUNTIF(FK$5:FK33,FK33)-1&lt;=(FL$65-FJ$63), RANK(FK33, FK$5:FK$62)+COUNTIF(FK$5:FK33,FK33)-1, ""), "")</f>
        <v/>
      </c>
      <c r="FM33" s="140">
        <f t="shared" si="102"/>
        <v>0</v>
      </c>
      <c r="FN33" s="137">
        <v>5672</v>
      </c>
      <c r="FO33" s="137"/>
      <c r="FP33" s="138">
        <f t="shared" si="103"/>
        <v>0.12284767494747785</v>
      </c>
      <c r="FQ33" s="139">
        <f t="shared" si="104"/>
        <v>0</v>
      </c>
      <c r="FR33" s="139">
        <f t="shared" si="105"/>
        <v>5672</v>
      </c>
      <c r="FS33" s="139" t="str">
        <f>IF(FN33&lt;&gt;"", IF(RANK(FR33, FR$5:FR$62)+COUNTIF(FR$5:FR33,FR33)-1&lt;=(FS$65-FQ$63), RANK(FR33, FR$5:FR$62)+COUNTIF(FR$5:FR33,FR33)-1, ""), "")</f>
        <v/>
      </c>
      <c r="FT33" s="140">
        <f t="shared" si="106"/>
        <v>0</v>
      </c>
      <c r="FU33" s="137">
        <v>63590</v>
      </c>
      <c r="FV33" s="137"/>
      <c r="FW33" s="138">
        <f t="shared" si="107"/>
        <v>1.3632465806285641</v>
      </c>
      <c r="FX33" s="139">
        <f t="shared" si="108"/>
        <v>1</v>
      </c>
      <c r="FY33" s="139">
        <f t="shared" si="109"/>
        <v>16944</v>
      </c>
      <c r="FZ33" s="139" t="str">
        <f>IF(FU33&lt;&gt;"", IF(RANK(FY33, FY$5:FY$62)+COUNTIF(FY$5:FY33,FY33)-1&lt;=(FZ$65-FX$63), RANK(FY33, FY$5:FY$62)+COUNTIF(FY$5:FY33,FY33)-1, ""), "")</f>
        <v/>
      </c>
      <c r="GA33" s="140">
        <f t="shared" si="110"/>
        <v>1</v>
      </c>
      <c r="GB33" s="137">
        <v>30010</v>
      </c>
      <c r="GC33" s="137"/>
      <c r="GD33" s="138">
        <f t="shared" si="111"/>
        <v>0.69811803568520714</v>
      </c>
      <c r="GE33" s="139">
        <f t="shared" si="112"/>
        <v>0</v>
      </c>
      <c r="GF33" s="139">
        <f t="shared" si="113"/>
        <v>30010</v>
      </c>
      <c r="GG33" s="139" t="str">
        <f>IF(GB33&lt;&gt;"", IF(RANK(GF33, GF$5:GF$62)+COUNTIF(GF$5:GF33,GF33)-1&lt;=(GG$65-GE$63), RANK(GF33, GF$5:GF$62)+COUNTIF(GF$5:GF33,GF33)-1, ""), "")</f>
        <v/>
      </c>
      <c r="GH33" s="140">
        <f t="shared" si="114"/>
        <v>0</v>
      </c>
      <c r="GI33" s="137">
        <v>66825</v>
      </c>
      <c r="GJ33" s="137"/>
      <c r="GK33" s="138">
        <f t="shared" si="115"/>
        <v>1.4252047432178809</v>
      </c>
      <c r="GL33" s="139">
        <f t="shared" si="116"/>
        <v>1</v>
      </c>
      <c r="GM33" s="139">
        <f t="shared" si="117"/>
        <v>19937</v>
      </c>
      <c r="GN33" s="139" t="str">
        <f>IF(GI33&lt;&gt;"", IF(RANK(GM33, GM$5:GM$62)+COUNTIF(GM$5:GM33,GM33)-1&lt;=(GN$65-GL$63), RANK(GM33, GM$5:GM$62)+COUNTIF(GM$5:GM33,GM33)-1, ""), "")</f>
        <v/>
      </c>
      <c r="GO33" s="140">
        <f t="shared" si="118"/>
        <v>1</v>
      </c>
      <c r="GP33" s="137">
        <v>52314</v>
      </c>
      <c r="GQ33" s="137"/>
      <c r="GR33" s="138">
        <f t="shared" si="119"/>
        <v>1.0587735276259866</v>
      </c>
      <c r="GS33" s="139">
        <f t="shared" si="120"/>
        <v>1</v>
      </c>
      <c r="GT33" s="139">
        <f t="shared" si="121"/>
        <v>2904</v>
      </c>
      <c r="GU33" s="139" t="str">
        <f>IF(GP33&lt;&gt;"", IF(RANK(GT33, GT$5:GT$62)+COUNTIF(GT$5:GT33,GT33)-1&lt;=(GU$65-GS$63), RANK(GT33, GT$5:GT$62)+COUNTIF(GT$5:GT33,GT33)-1, ""), "")</f>
        <v/>
      </c>
      <c r="GV33" s="140">
        <f t="shared" si="122"/>
        <v>1</v>
      </c>
      <c r="GW33" s="137">
        <v>60797</v>
      </c>
      <c r="GX33" s="137"/>
      <c r="GY33" s="138">
        <f t="shared" si="123"/>
        <v>1.4208226221079692</v>
      </c>
      <c r="GZ33" s="139">
        <f t="shared" si="124"/>
        <v>1</v>
      </c>
      <c r="HA33" s="139">
        <f t="shared" si="125"/>
        <v>18007</v>
      </c>
      <c r="HB33" s="139" t="str">
        <f>IF(GW33&lt;&gt;"", IF(RANK(HA33, HA$5:HA$62)+COUNTIF(HA$5:HA33,HA33)-1&lt;=(HB$65-GZ$63), RANK(HA33, HA$5:HA$62)+COUNTIF(HA$5:HA33,HA33)-1, ""), "")</f>
        <v/>
      </c>
      <c r="HC33" s="140">
        <f t="shared" si="126"/>
        <v>1</v>
      </c>
      <c r="HD33" s="137">
        <v>72624</v>
      </c>
      <c r="HE33" s="137"/>
      <c r="HF33" s="138">
        <f t="shared" si="127"/>
        <v>1.690620853411551</v>
      </c>
      <c r="HG33" s="139">
        <f t="shared" si="128"/>
        <v>1</v>
      </c>
      <c r="HH33" s="139">
        <f t="shared" si="129"/>
        <v>29667</v>
      </c>
      <c r="HI33" s="139">
        <f>IF(HD33&lt;&gt;"", IF(RANK(HH33, HH$5:HH$62)+COUNTIF(HH$5:HH33,HH33)-1&lt;=(HI$65-HG$63), RANK(HH33, HH$5:HH$62)+COUNTIF(HH$5:HH33,HH33)-1, ""), "")</f>
        <v>1</v>
      </c>
      <c r="HJ33" s="140">
        <f t="shared" si="130"/>
        <v>2</v>
      </c>
      <c r="HK33" s="137">
        <v>30169</v>
      </c>
      <c r="HL33" s="137"/>
      <c r="HM33" s="138">
        <f t="shared" si="131"/>
        <v>0.73835046500244739</v>
      </c>
      <c r="HN33" s="139">
        <f t="shared" si="132"/>
        <v>0</v>
      </c>
      <c r="HO33" s="139">
        <f t="shared" si="133"/>
        <v>30169</v>
      </c>
      <c r="HP33" s="139">
        <f>IF(HK33&lt;&gt;"", IF(RANK(HO33, HO$5:HO$62)+COUNTIF(HO$5:HO33,HO33)-1&lt;=(HP$65-HN$63), RANK(HO33, HO$5:HO$62)+COUNTIF(HO$5:HO33,HO33)-1, ""), "")</f>
        <v>1</v>
      </c>
      <c r="HQ33" s="140">
        <f t="shared" si="134"/>
        <v>1</v>
      </c>
      <c r="HR33" s="137">
        <v>34402</v>
      </c>
      <c r="HS33" s="137"/>
      <c r="HT33" s="138">
        <f t="shared" si="135"/>
        <v>0.85666616863389611</v>
      </c>
      <c r="HU33" s="139">
        <f t="shared" si="136"/>
        <v>0</v>
      </c>
      <c r="HV33" s="139">
        <f t="shared" si="137"/>
        <v>34402</v>
      </c>
      <c r="HW33" s="139">
        <f>IF(HR33&lt;&gt;"", IF(RANK(HV33, HV$5:HV$62)+COUNTIF(HV$5:HV33,HV33)-1&lt;=(HW$65-HU$63), RANK(HV33, HV$5:HV$62)+COUNTIF(HV$5:HV33,HV33)-1, ""), "")</f>
        <v>2</v>
      </c>
      <c r="HX33" s="140">
        <f t="shared" si="138"/>
        <v>1</v>
      </c>
      <c r="HY33" s="137">
        <v>56848</v>
      </c>
      <c r="HZ33" s="137"/>
      <c r="IA33" s="138">
        <f t="shared" si="139"/>
        <v>1.4984448310401182</v>
      </c>
      <c r="IB33" s="139">
        <f t="shared" si="140"/>
        <v>1</v>
      </c>
      <c r="IC33" s="139">
        <f t="shared" si="141"/>
        <v>18910</v>
      </c>
      <c r="ID33" s="139">
        <f>IF(HY33&lt;&gt;"", IF(RANK(IC33, IC$5:IC$62)+COUNTIF(IC$5:IC33,IC33)-1&lt;=(ID$65-IB$63), RANK(IC33, IC$5:IC$62)+COUNTIF(IC$5:IC33,IC33)-1, ""), "")</f>
        <v>1</v>
      </c>
      <c r="IE33" s="140">
        <f t="shared" si="142"/>
        <v>2</v>
      </c>
      <c r="IF33" s="137">
        <v>57881</v>
      </c>
      <c r="IG33" s="137"/>
      <c r="IH33" s="138">
        <f t="shared" si="143"/>
        <v>1.398801324343266</v>
      </c>
      <c r="II33" s="139">
        <f t="shared" si="144"/>
        <v>1</v>
      </c>
      <c r="IJ33" s="139">
        <f t="shared" si="145"/>
        <v>16502</v>
      </c>
      <c r="IK33" s="139" t="str">
        <f>IF(IF33&lt;&gt;"", IF(RANK(IJ33, IJ$5:IJ$62)+COUNTIF(IJ$5:IJ33,IJ33)-1&lt;=(IK$65-II$63), RANK(IJ33, IJ$5:IJ$62)+COUNTIF(IJ$5:IJ33,IJ33)-1, ""), "")</f>
        <v/>
      </c>
      <c r="IL33" s="140">
        <f t="shared" si="146"/>
        <v>1</v>
      </c>
      <c r="IM33" s="137">
        <v>38767</v>
      </c>
      <c r="IN33" s="137"/>
      <c r="IO33" s="138">
        <f t="shared" si="147"/>
        <v>0.92661997753184977</v>
      </c>
      <c r="IP33" s="139">
        <f t="shared" si="148"/>
        <v>0</v>
      </c>
      <c r="IQ33" s="139">
        <f t="shared" si="149"/>
        <v>38767</v>
      </c>
      <c r="IR33" s="139">
        <f>IF(IM33&lt;&gt;"", IF(RANK(IQ33, IQ$5:IQ$62)+COUNTIF(IQ$5:IQ33,IQ33)-1&lt;=(IR$65-IP$63), RANK(IQ33, IQ$5:IQ$62)+COUNTIF(IQ$5:IQ33,IQ33)-1, ""), "")</f>
        <v>1</v>
      </c>
      <c r="IS33" s="140">
        <f t="shared" si="150"/>
        <v>1</v>
      </c>
      <c r="IT33" s="137">
        <v>21381</v>
      </c>
      <c r="IU33" s="137"/>
      <c r="IV33" s="138">
        <f t="shared" si="151"/>
        <v>0.43981157691200068</v>
      </c>
      <c r="IW33" s="139">
        <f t="shared" si="152"/>
        <v>0</v>
      </c>
      <c r="IX33" s="139">
        <f t="shared" si="153"/>
        <v>21381</v>
      </c>
      <c r="IY33" s="139">
        <f>IF(IT33&lt;&gt;"", IF(RANK(IX33, IX$5:IX$62)+COUNTIF(IX$5:IX33,IX33)-1&lt;=(IY$65-IW$63), RANK(IX33, IX$5:IX$62)+COUNTIF(IX$5:IX33,IX33)-1, ""), "")</f>
        <v>2</v>
      </c>
      <c r="IZ33" s="140">
        <f t="shared" si="154"/>
        <v>1</v>
      </c>
      <c r="JA33" s="137">
        <v>21516</v>
      </c>
      <c r="JB33" s="137"/>
      <c r="JC33" s="138">
        <f t="shared" si="155"/>
        <v>0.43767290480065091</v>
      </c>
      <c r="JD33" s="139">
        <f t="shared" si="156"/>
        <v>0</v>
      </c>
      <c r="JE33" s="139">
        <f t="shared" si="157"/>
        <v>21516</v>
      </c>
      <c r="JF33" s="139" t="str">
        <f>IF(JA33&lt;&gt;"", IF(RANK(JE33, JE$5:JE$62)+COUNTIF(JE$5:JE33,JE33)-1&lt;=(JF$65-JD$63), RANK(JE33, JE$5:JE$62)+COUNTIF(JE$5:JE33,JE33)-1, ""), "")</f>
        <v/>
      </c>
      <c r="JG33" s="140">
        <f t="shared" si="158"/>
        <v>0</v>
      </c>
      <c r="JH33" s="137">
        <v>40832</v>
      </c>
      <c r="JI33" s="137"/>
      <c r="JJ33" s="138">
        <f t="shared" si="159"/>
        <v>0.85096805118479457</v>
      </c>
      <c r="JK33" s="139">
        <f t="shared" si="160"/>
        <v>0</v>
      </c>
      <c r="JL33" s="139">
        <f t="shared" si="161"/>
        <v>40832</v>
      </c>
      <c r="JM33" s="139">
        <f>IF(JH33&lt;&gt;"", IF(RANK(JL33, JL$5:JL$62)+COUNTIF(JL$5:JL33,JL33)-1&lt;=(JM$65-JK$63), RANK(JL33, JL$5:JL$62)+COUNTIF(JL$5:JL33,JL33)-1, ""), "")</f>
        <v>1</v>
      </c>
      <c r="JN33" s="140">
        <f t="shared" si="162"/>
        <v>1</v>
      </c>
      <c r="JO33" s="137">
        <v>13310</v>
      </c>
      <c r="JP33" s="137"/>
      <c r="JQ33" s="138">
        <f t="shared" si="163"/>
        <v>0.29347562454523407</v>
      </c>
      <c r="JR33" s="139">
        <f t="shared" si="164"/>
        <v>0</v>
      </c>
      <c r="JS33" s="139">
        <f t="shared" si="165"/>
        <v>13310</v>
      </c>
      <c r="JT33" s="139" t="str">
        <f>IF(JO33&lt;&gt;"", IF(RANK(JS33, JS$5:JS$62)+COUNTIF(JS$5:JS33,JS33)-1&lt;=(JT$65-JR$63), RANK(JS33, JS$5:JS$62)+COUNTIF(JS$5:JS33,JS33)-1, ""), "")</f>
        <v/>
      </c>
      <c r="JU33" s="140">
        <f t="shared" si="166"/>
        <v>0</v>
      </c>
      <c r="JV33" s="137">
        <v>8901</v>
      </c>
      <c r="JW33" s="137"/>
      <c r="JX33" s="138">
        <f t="shared" si="167"/>
        <v>0.18355605048255383</v>
      </c>
      <c r="JY33" s="139">
        <f t="shared" si="168"/>
        <v>0</v>
      </c>
      <c r="JZ33" s="139">
        <f t="shared" si="169"/>
        <v>8901</v>
      </c>
      <c r="KA33" s="139" t="str">
        <f>IF(JV33&lt;&gt;"", IF(RANK(JZ33, JZ$5:JZ$62)+COUNTIF(JZ$5:JZ33,JZ33)-1&lt;=(KA$65-JY$63), RANK(JZ33, JZ$5:JZ$62)+COUNTIF(JZ$5:JZ33,JZ33)-1, ""), "")</f>
        <v/>
      </c>
      <c r="KB33" s="140">
        <f t="shared" si="170"/>
        <v>0</v>
      </c>
      <c r="KC33" s="141">
        <f t="shared" si="171"/>
        <v>29</v>
      </c>
      <c r="KD33" s="142">
        <f t="shared" si="172"/>
        <v>1560190</v>
      </c>
      <c r="KE33" s="142">
        <v>1530102</v>
      </c>
      <c r="KF33" s="142">
        <f t="shared" si="173"/>
        <v>3090292</v>
      </c>
      <c r="KG33" s="143"/>
      <c r="KH33" s="144">
        <f t="shared" si="2"/>
        <v>3090292</v>
      </c>
      <c r="KI33" s="145">
        <f t="shared" si="3"/>
        <v>29</v>
      </c>
      <c r="KJ33" s="145" t="str">
        <f t="shared" si="174"/>
        <v/>
      </c>
      <c r="KK33" s="145"/>
      <c r="KL33" s="146">
        <f t="shared" si="175"/>
        <v>39.811037823353601</v>
      </c>
      <c r="KM33" s="145">
        <f t="shared" si="176"/>
        <v>39</v>
      </c>
      <c r="KN33" s="144">
        <f t="shared" si="177"/>
        <v>62956</v>
      </c>
      <c r="KO33" s="144">
        <f>IF(KN33&lt;&gt;"", IF(RANK(KN33, $KN$5:$KN$62)+COUNTIF(KN$5:KN33,KN33)-1&lt;=(400-$KJ$63-$KM$63), RANK(KN33, $KN$5:$KN$62)+COUNTIF(KN$5:KN33,KN33)-1, ""), "")</f>
        <v>3</v>
      </c>
      <c r="KP33" s="144">
        <f t="shared" si="178"/>
        <v>40</v>
      </c>
      <c r="KQ33" s="147">
        <f t="shared" si="4"/>
        <v>11</v>
      </c>
      <c r="KS33" s="149">
        <f t="shared" si="5"/>
        <v>9.681524847087089E-2</v>
      </c>
      <c r="KT33" s="150">
        <f t="shared" si="6"/>
        <v>0.1</v>
      </c>
      <c r="KU33" s="151">
        <f t="shared" si="179"/>
        <v>3.1847515291291151E-3</v>
      </c>
      <c r="KW33" s="152">
        <f t="shared" si="7"/>
        <v>3090292</v>
      </c>
      <c r="KX33" s="150">
        <f t="shared" si="180"/>
        <v>9.9280557049442192E-2</v>
      </c>
      <c r="KY33" s="150">
        <f t="shared" si="8"/>
        <v>0.1</v>
      </c>
      <c r="KZ33" s="153">
        <f t="shared" si="181"/>
        <v>7.1944295055781371E-4</v>
      </c>
    </row>
    <row r="34" spans="1:312" ht="15" customHeight="1" x14ac:dyDescent="0.2">
      <c r="A34" s="128" t="s">
        <v>200</v>
      </c>
      <c r="B34" s="123">
        <v>51</v>
      </c>
      <c r="C34" s="123"/>
      <c r="D34" s="124">
        <f t="shared" si="0"/>
        <v>1.0334346504559271E-3</v>
      </c>
      <c r="E34" s="125">
        <f t="shared" si="9"/>
        <v>0</v>
      </c>
      <c r="F34" s="125">
        <f t="shared" si="1"/>
        <v>51</v>
      </c>
      <c r="G34" s="125" t="str">
        <f>IF(B34&lt;&gt;"", IF(RANK(F34, F$5:F$62)+COUNTIF(F$5:F34,F34)-1&lt;=(G$65-E$63), RANK(F34, F$5:F$62)+COUNTIF(F$5:F34,F34)-1, ""), "")</f>
        <v/>
      </c>
      <c r="H34" s="135">
        <f t="shared" si="10"/>
        <v>0</v>
      </c>
      <c r="I34" s="123">
        <v>70</v>
      </c>
      <c r="J34" s="123"/>
      <c r="K34" s="124">
        <f t="shared" si="11"/>
        <v>1.5236271031495549E-3</v>
      </c>
      <c r="L34" s="125">
        <f t="shared" si="12"/>
        <v>0</v>
      </c>
      <c r="M34" s="125">
        <f t="shared" si="13"/>
        <v>70</v>
      </c>
      <c r="N34" s="125" t="str">
        <f>IF(I34&lt;&gt;"", IF(RANK(M34, M$5:M$62)+COUNTIF(M$5:M34,M34)-1&lt;=(N$65-L$63), RANK(M34, M$5:M$62)+COUNTIF(M$5:M34,M34)-1, ""), "")</f>
        <v/>
      </c>
      <c r="O34" s="135">
        <f t="shared" si="14"/>
        <v>0</v>
      </c>
      <c r="P34" s="123">
        <v>31</v>
      </c>
      <c r="Q34" s="123"/>
      <c r="R34" s="124">
        <f t="shared" si="15"/>
        <v>7.4402976119044759E-4</v>
      </c>
      <c r="S34" s="125">
        <f t="shared" si="16"/>
        <v>0</v>
      </c>
      <c r="T34" s="125">
        <f t="shared" si="17"/>
        <v>31</v>
      </c>
      <c r="U34" s="125" t="str">
        <f>IF(P34&lt;&gt;"", IF(RANK(T34, T$5:T$62)+COUNTIF(T$5:T34,T34)-1&lt;=(U$65-S$63), RANK(T34, T$5:T$62)+COUNTIF(T$5:T34,T34)-1, ""), "")</f>
        <v/>
      </c>
      <c r="V34" s="135">
        <f t="shared" si="18"/>
        <v>0</v>
      </c>
      <c r="W34" s="123">
        <v>64</v>
      </c>
      <c r="X34" s="123"/>
      <c r="Y34" s="124">
        <f t="shared" si="19"/>
        <v>1.6005201690549428E-3</v>
      </c>
      <c r="Z34" s="125">
        <f t="shared" si="20"/>
        <v>0</v>
      </c>
      <c r="AA34" s="125">
        <f t="shared" si="21"/>
        <v>64</v>
      </c>
      <c r="AB34" s="125" t="str">
        <f>IF(W34&lt;&gt;"", IF(RANK(AA34, AA$5:AA$62)+COUNTIF(AA$5:AA34,AA34)-1&lt;=(AB$65-Z$63), RANK(AA34, AA$5:AA$62)+COUNTIF(AA$5:AA34,AA34)-1, ""), "")</f>
        <v/>
      </c>
      <c r="AC34" s="135">
        <f t="shared" si="22"/>
        <v>0</v>
      </c>
      <c r="AD34" s="123">
        <v>82</v>
      </c>
      <c r="AE34" s="123"/>
      <c r="AF34" s="124">
        <f t="shared" si="23"/>
        <v>2.1152556363823968E-3</v>
      </c>
      <c r="AG34" s="125">
        <f t="shared" si="24"/>
        <v>0</v>
      </c>
      <c r="AH34" s="125">
        <f t="shared" si="25"/>
        <v>82</v>
      </c>
      <c r="AI34" s="125" t="str">
        <f>IF(AD34&lt;&gt;"", IF(RANK(AH34, AH$5:AH$62)+COUNTIF(AH$5:AH34,AH34)-1&lt;=(AI$65-AG$63), RANK(AH34, AH$5:AH$62)+COUNTIF(AH$5:AH34,AH34)-1, ""), "")</f>
        <v/>
      </c>
      <c r="AJ34" s="135">
        <f t="shared" si="26"/>
        <v>0</v>
      </c>
      <c r="AK34" s="123">
        <v>172</v>
      </c>
      <c r="AL34" s="123"/>
      <c r="AM34" s="124">
        <f t="shared" si="27"/>
        <v>3.4863687037600083E-3</v>
      </c>
      <c r="AN34" s="125">
        <f t="shared" si="28"/>
        <v>0</v>
      </c>
      <c r="AO34" s="125">
        <f t="shared" si="29"/>
        <v>172</v>
      </c>
      <c r="AP34" s="125" t="str">
        <f>IF(AK34&lt;&gt;"", IF(RANK(AO34, AO$5:AO$62)+COUNTIF(AO$5:AO34,AO34)-1&lt;=(AP$65-AN$63), RANK(AO34, AO$5:AO$62)+COUNTIF(AO$5:AO34,AO34)-1, ""), "")</f>
        <v/>
      </c>
      <c r="AQ34" s="135">
        <f t="shared" si="30"/>
        <v>0</v>
      </c>
      <c r="AR34" s="123">
        <v>133</v>
      </c>
      <c r="AS34" s="123"/>
      <c r="AT34" s="124">
        <f t="shared" si="31"/>
        <v>3.1394580304031725E-3</v>
      </c>
      <c r="AU34" s="125">
        <f t="shared" si="32"/>
        <v>0</v>
      </c>
      <c r="AV34" s="125">
        <f t="shared" si="33"/>
        <v>133</v>
      </c>
      <c r="AW34" s="125" t="str">
        <f>IF(AR34&lt;&gt;"", IF(RANK(AV34, AV$5:AV$62)+COUNTIF(AV$5:AV34,AV34)-1&lt;=(AW$65-AU$63), RANK(AV34, AV$5:AV$62)+COUNTIF(AV$5:AV34,AV34)-1, ""), "")</f>
        <v/>
      </c>
      <c r="AX34" s="135">
        <f t="shared" si="34"/>
        <v>0</v>
      </c>
      <c r="AY34" s="123">
        <v>169</v>
      </c>
      <c r="AZ34" s="123"/>
      <c r="BA34" s="124">
        <f t="shared" si="35"/>
        <v>3.4213989270169046E-3</v>
      </c>
      <c r="BB34" s="125">
        <f t="shared" si="36"/>
        <v>0</v>
      </c>
      <c r="BC34" s="125">
        <f t="shared" si="37"/>
        <v>169</v>
      </c>
      <c r="BD34" s="125" t="str">
        <f>IF(AY34&lt;&gt;"", IF(RANK(BC34, BC$5:BC$62)+COUNTIF(BC$5:BC34,BC34)-1&lt;=(BD$65-BB$63), RANK(BC34, BC$5:BC$62)+COUNTIF(BC$5:BC34,BC34)-1, ""), "")</f>
        <v/>
      </c>
      <c r="BE34" s="135">
        <f t="shared" si="38"/>
        <v>0</v>
      </c>
      <c r="BF34" s="123">
        <v>118</v>
      </c>
      <c r="BG34" s="123"/>
      <c r="BH34" s="124">
        <f t="shared" si="39"/>
        <v>2.3157688156216268E-3</v>
      </c>
      <c r="BI34" s="125">
        <f t="shared" si="40"/>
        <v>0</v>
      </c>
      <c r="BJ34" s="125">
        <f t="shared" si="41"/>
        <v>118</v>
      </c>
      <c r="BK34" s="125" t="str">
        <f>IF(BF34&lt;&gt;"", IF(RANK(BJ34, BJ$5:BJ$62)+COUNTIF(BJ$5:BJ34,BJ34)-1&lt;=(BK$65-BI$63), RANK(BJ34, BJ$5:BJ$62)+COUNTIF(BJ$5:BJ34,BJ34)-1, ""), "")</f>
        <v/>
      </c>
      <c r="BL34" s="135">
        <f t="shared" si="42"/>
        <v>0</v>
      </c>
      <c r="BM34" s="123">
        <v>90</v>
      </c>
      <c r="BN34" s="123"/>
      <c r="BO34" s="124">
        <f t="shared" si="43"/>
        <v>1.8272998599070107E-3</v>
      </c>
      <c r="BP34" s="125">
        <f t="shared" si="44"/>
        <v>0</v>
      </c>
      <c r="BQ34" s="125">
        <f t="shared" si="45"/>
        <v>90</v>
      </c>
      <c r="BR34" s="125" t="str">
        <f>IF(BM34&lt;&gt;"", IF(RANK(BQ34, BQ$5:BQ$62)+COUNTIF(BQ$5:BQ34,BQ34)-1&lt;=(BR$65-BP$63), RANK(BQ34, BQ$5:BQ$62)+COUNTIF(BQ$5:BQ34,BQ34)-1, ""), "")</f>
        <v/>
      </c>
      <c r="BS34" s="135">
        <f t="shared" si="46"/>
        <v>0</v>
      </c>
      <c r="BT34" s="123">
        <v>557</v>
      </c>
      <c r="BU34" s="123"/>
      <c r="BV34" s="124">
        <f t="shared" si="47"/>
        <v>1.1156958577037097E-2</v>
      </c>
      <c r="BW34" s="125">
        <f t="shared" si="48"/>
        <v>0</v>
      </c>
      <c r="BX34" s="125">
        <f t="shared" si="49"/>
        <v>557</v>
      </c>
      <c r="BY34" s="125" t="str">
        <f>IF(BT34&lt;&gt;"", IF(RANK(BX34, BX$5:BX$62)+COUNTIF(BX$5:BX34,BX34)-1&lt;=(BY$65-BW$63), RANK(BX34, BX$5:BX$62)+COUNTIF(BX$5:BX34,BX34)-1, ""), "")</f>
        <v/>
      </c>
      <c r="BZ34" s="135">
        <f t="shared" si="50"/>
        <v>0</v>
      </c>
      <c r="CA34" s="123">
        <v>250</v>
      </c>
      <c r="CB34" s="123"/>
      <c r="CC34" s="124">
        <f t="shared" si="51"/>
        <v>4.9747283798304617E-3</v>
      </c>
      <c r="CD34" s="125">
        <f t="shared" si="52"/>
        <v>0</v>
      </c>
      <c r="CE34" s="125">
        <f t="shared" si="53"/>
        <v>250</v>
      </c>
      <c r="CF34" s="125" t="str">
        <f>IF(CA34&lt;&gt;"", IF(RANK(CE34, CE$5:CE$62)+COUNTIF(CE$5:CE34,CE34)-1&lt;=(CF$65-CD$63), RANK(CE34, CE$5:CE$62)+COUNTIF(CE$5:CE34,CE34)-1, ""), "")</f>
        <v/>
      </c>
      <c r="CG34" s="135">
        <f t="shared" si="54"/>
        <v>0</v>
      </c>
      <c r="CH34" s="123">
        <v>93</v>
      </c>
      <c r="CI34" s="123"/>
      <c r="CJ34" s="124">
        <f t="shared" si="55"/>
        <v>1.7948816922067395E-3</v>
      </c>
      <c r="CK34" s="125">
        <f t="shared" si="56"/>
        <v>0</v>
      </c>
      <c r="CL34" s="125">
        <f t="shared" si="57"/>
        <v>93</v>
      </c>
      <c r="CM34" s="125" t="str">
        <f>IF(CH34&lt;&gt;"", IF(RANK(CL34, CL$5:CL$62)+COUNTIF(CL$5:CL34,CL34)-1&lt;=(CM$65-CK$63), RANK(CL34, CL$5:CL$62)+COUNTIF(CL$5:CL34,CL34)-1, ""), "")</f>
        <v/>
      </c>
      <c r="CN34" s="135">
        <f t="shared" si="58"/>
        <v>0</v>
      </c>
      <c r="CO34" s="123">
        <v>117</v>
      </c>
      <c r="CP34" s="123"/>
      <c r="CQ34" s="124">
        <f t="shared" si="59"/>
        <v>2.3090586145648314E-3</v>
      </c>
      <c r="CR34" s="125">
        <f t="shared" si="60"/>
        <v>0</v>
      </c>
      <c r="CS34" s="125">
        <f t="shared" si="61"/>
        <v>117</v>
      </c>
      <c r="CT34" s="125" t="str">
        <f>IF(CO34&lt;&gt;"", IF(RANK(CS34, CS$5:CS$62)+COUNTIF(CS$5:CS34,CS34)-1&lt;=(CT$65-CR$63), RANK(CS34, CS$5:CS$62)+COUNTIF(CS$5:CS34,CS34)-1, ""), "")</f>
        <v/>
      </c>
      <c r="CU34" s="135">
        <f t="shared" si="62"/>
        <v>0</v>
      </c>
      <c r="CV34" s="123">
        <v>471</v>
      </c>
      <c r="CW34" s="123"/>
      <c r="CX34" s="124">
        <f t="shared" si="63"/>
        <v>1.0072711719418306E-2</v>
      </c>
      <c r="CY34" s="125">
        <f t="shared" si="64"/>
        <v>0</v>
      </c>
      <c r="CZ34" s="125">
        <f t="shared" si="65"/>
        <v>471</v>
      </c>
      <c r="DA34" s="125" t="str">
        <f>IF(CV34&lt;&gt;"", IF(RANK(CZ34, CZ$5:CZ$62)+COUNTIF(CZ$5:CZ34,CZ34)-1&lt;=(DA$65-CY$63), RANK(CZ34, CZ$5:CZ$62)+COUNTIF(CZ$5:CZ34,CZ34)-1, ""), "")</f>
        <v/>
      </c>
      <c r="DB34" s="135">
        <f t="shared" si="66"/>
        <v>0</v>
      </c>
      <c r="DC34" s="123">
        <v>44</v>
      </c>
      <c r="DD34" s="123"/>
      <c r="DE34" s="124">
        <f t="shared" si="67"/>
        <v>8.5281234252044809E-4</v>
      </c>
      <c r="DF34" s="125">
        <f t="shared" si="68"/>
        <v>0</v>
      </c>
      <c r="DG34" s="125">
        <f t="shared" si="69"/>
        <v>44</v>
      </c>
      <c r="DH34" s="125" t="str">
        <f>IF(DC34&lt;&gt;"", IF(RANK(DG34, DG$5:DG$62)+COUNTIF(DG$5:DG34,DG34)-1&lt;=(DH$65-DF$63), RANK(DG34, DG$5:DG$62)+COUNTIF(DG$5:DG34,DG34)-1, ""), "")</f>
        <v/>
      </c>
      <c r="DI34" s="135">
        <f t="shared" si="70"/>
        <v>0</v>
      </c>
      <c r="DJ34" s="123">
        <v>61</v>
      </c>
      <c r="DK34" s="123"/>
      <c r="DL34" s="124">
        <f t="shared" si="71"/>
        <v>1.2632276501894841E-3</v>
      </c>
      <c r="DM34" s="125">
        <f t="shared" si="72"/>
        <v>0</v>
      </c>
      <c r="DN34" s="125">
        <f t="shared" si="73"/>
        <v>61</v>
      </c>
      <c r="DO34" s="125" t="str">
        <f>IF(DJ34&lt;&gt;"", IF(RANK(DN34, DN$5:DN$62)+COUNTIF(DN$5:DN34,DN34)-1&lt;=(DO$65-DM$63), RANK(DN34, DN$5:DN$62)+COUNTIF(DN$5:DN34,DN34)-1, ""), "")</f>
        <v/>
      </c>
      <c r="DP34" s="135">
        <f t="shared" si="74"/>
        <v>0</v>
      </c>
      <c r="DQ34" s="123">
        <v>51</v>
      </c>
      <c r="DR34" s="123"/>
      <c r="DS34" s="124">
        <f t="shared" si="75"/>
        <v>1.0451033832660505E-3</v>
      </c>
      <c r="DT34" s="125">
        <f t="shared" si="76"/>
        <v>0</v>
      </c>
      <c r="DU34" s="125">
        <f t="shared" si="77"/>
        <v>51</v>
      </c>
      <c r="DV34" s="125" t="str">
        <f>IF(DQ34&lt;&gt;"", IF(RANK(DU34, DU$5:DU$62)+COUNTIF(DU$5:DU34,DU34)-1&lt;=(DV$65-DT$63), RANK(DU34, DU$5:DU$62)+COUNTIF(DU$5:DU34,DU34)-1, ""), "")</f>
        <v/>
      </c>
      <c r="DW34" s="135">
        <f t="shared" si="78"/>
        <v>0</v>
      </c>
      <c r="DX34" s="123">
        <v>97</v>
      </c>
      <c r="DY34" s="123"/>
      <c r="DZ34" s="124">
        <f t="shared" si="79"/>
        <v>2.1193384168323539E-3</v>
      </c>
      <c r="EA34" s="125">
        <f t="shared" si="80"/>
        <v>0</v>
      </c>
      <c r="EB34" s="125">
        <f t="shared" si="81"/>
        <v>97</v>
      </c>
      <c r="EC34" s="125" t="str">
        <f>IF(DX34&lt;&gt;"", IF(RANK(EB34, EB$5:EB$62)+COUNTIF(EB$5:EB34,EB34)-1&lt;=(EC$65-EA$63), RANK(EB34, EB$5:EB$62)+COUNTIF(EB$5:EB34,EB34)-1, ""), "")</f>
        <v/>
      </c>
      <c r="ED34" s="135">
        <f t="shared" si="82"/>
        <v>0</v>
      </c>
      <c r="EE34" s="123">
        <v>95</v>
      </c>
      <c r="EF34" s="123"/>
      <c r="EG34" s="124">
        <f t="shared" si="83"/>
        <v>1.8210048112863961E-3</v>
      </c>
      <c r="EH34" s="125">
        <f t="shared" si="84"/>
        <v>0</v>
      </c>
      <c r="EI34" s="125">
        <f t="shared" si="85"/>
        <v>95</v>
      </c>
      <c r="EJ34" s="125" t="str">
        <f>IF(EE34&lt;&gt;"", IF(RANK(EI34, EI$5:EI$62)+COUNTIF(EI$5:EI34,EI34)-1&lt;=(EJ$65-EH$63), RANK(EI34, EI$5:EI$62)+COUNTIF(EI$5:EI34,EI34)-1, ""), "")</f>
        <v/>
      </c>
      <c r="EK34" s="135">
        <f t="shared" si="86"/>
        <v>0</v>
      </c>
      <c r="EL34" s="123">
        <v>69</v>
      </c>
      <c r="EM34" s="123"/>
      <c r="EN34" s="124">
        <f t="shared" si="87"/>
        <v>1.4732257238022034E-3</v>
      </c>
      <c r="EO34" s="125">
        <f t="shared" si="88"/>
        <v>0</v>
      </c>
      <c r="EP34" s="125">
        <f t="shared" si="89"/>
        <v>69</v>
      </c>
      <c r="EQ34" s="125" t="str">
        <f>IF(EL34&lt;&gt;"", IF(RANK(EP34, EP$5:EP$62)+COUNTIF(EP$5:EP34,EP34)-1&lt;=(EQ$65-EO$63), RANK(EP34, EP$5:EP$62)+COUNTIF(EP$5:EP34,EP34)-1, ""), "")</f>
        <v/>
      </c>
      <c r="ER34" s="135">
        <f t="shared" si="90"/>
        <v>0</v>
      </c>
      <c r="ES34" s="123">
        <v>69</v>
      </c>
      <c r="ET34" s="123"/>
      <c r="EU34" s="124">
        <f t="shared" si="91"/>
        <v>1.3714967203339297E-3</v>
      </c>
      <c r="EV34" s="125">
        <f t="shared" si="92"/>
        <v>0</v>
      </c>
      <c r="EW34" s="125">
        <f t="shared" si="93"/>
        <v>69</v>
      </c>
      <c r="EX34" s="125" t="str">
        <f>IF(ES34&lt;&gt;"", IF(RANK(EW34, EW$5:EW$62)+COUNTIF(EW$5:EW34,EW34)-1&lt;=(EX$65-EV$63), RANK(EW34, EW$5:EW$62)+COUNTIF(EW$5:EW34,EW34)-1, ""), "")</f>
        <v/>
      </c>
      <c r="EY34" s="135">
        <f t="shared" si="94"/>
        <v>0</v>
      </c>
      <c r="EZ34" s="123">
        <v>108</v>
      </c>
      <c r="FA34" s="123"/>
      <c r="FB34" s="124">
        <f t="shared" si="95"/>
        <v>2.1501094963169423E-3</v>
      </c>
      <c r="FC34" s="125">
        <f t="shared" si="96"/>
        <v>0</v>
      </c>
      <c r="FD34" s="125">
        <f t="shared" si="97"/>
        <v>108</v>
      </c>
      <c r="FE34" s="125" t="str">
        <f>IF(EZ34&lt;&gt;"", IF(RANK(FD34, FD$5:FD$62)+COUNTIF(FD$5:FD34,FD34)-1&lt;=(FE$65-FC$63), RANK(FD34, FD$5:FD$62)+COUNTIF(FD$5:FD34,FD34)-1, ""), "")</f>
        <v/>
      </c>
      <c r="FF34" s="135">
        <f t="shared" si="98"/>
        <v>0</v>
      </c>
      <c r="FG34" s="123">
        <v>78</v>
      </c>
      <c r="FH34" s="123"/>
      <c r="FI34" s="124">
        <f t="shared" si="99"/>
        <v>1.6737119927901637E-3</v>
      </c>
      <c r="FJ34" s="125">
        <f t="shared" si="100"/>
        <v>0</v>
      </c>
      <c r="FK34" s="125">
        <f t="shared" si="101"/>
        <v>78</v>
      </c>
      <c r="FL34" s="125" t="str">
        <f>IF(FG34&lt;&gt;"", IF(RANK(FK34, FK$5:FK$62)+COUNTIF(FK$5:FK34,FK34)-1&lt;=(FL$65-FJ$63), RANK(FK34, FK$5:FK$62)+COUNTIF(FK$5:FK34,FK34)-1, ""), "")</f>
        <v/>
      </c>
      <c r="FM34" s="135">
        <f t="shared" si="102"/>
        <v>0</v>
      </c>
      <c r="FN34" s="123">
        <v>49</v>
      </c>
      <c r="FO34" s="123"/>
      <c r="FP34" s="124">
        <f t="shared" si="103"/>
        <v>1.0612722271555739E-3</v>
      </c>
      <c r="FQ34" s="125">
        <f t="shared" si="104"/>
        <v>0</v>
      </c>
      <c r="FR34" s="125">
        <f t="shared" si="105"/>
        <v>49</v>
      </c>
      <c r="FS34" s="125" t="str">
        <f>IF(FN34&lt;&gt;"", IF(RANK(FR34, FR$5:FR$62)+COUNTIF(FR$5:FR34,FR34)-1&lt;=(FS$65-FQ$63), RANK(FR34, FR$5:FR$62)+COUNTIF(FR$5:FR34,FR34)-1, ""), "")</f>
        <v/>
      </c>
      <c r="FT34" s="135">
        <f t="shared" si="106"/>
        <v>0</v>
      </c>
      <c r="FU34" s="123">
        <v>339</v>
      </c>
      <c r="FV34" s="123"/>
      <c r="FW34" s="124">
        <f t="shared" si="107"/>
        <v>7.2675041804227585E-3</v>
      </c>
      <c r="FX34" s="125">
        <f t="shared" si="108"/>
        <v>0</v>
      </c>
      <c r="FY34" s="125">
        <f t="shared" si="109"/>
        <v>339</v>
      </c>
      <c r="FZ34" s="125" t="str">
        <f>IF(FU34&lt;&gt;"", IF(RANK(FY34, FY$5:FY$62)+COUNTIF(FY$5:FY34,FY34)-1&lt;=(FZ$65-FX$63), RANK(FY34, FY$5:FY$62)+COUNTIF(FY$5:FY34,FY34)-1, ""), "")</f>
        <v/>
      </c>
      <c r="GA34" s="135">
        <f t="shared" si="110"/>
        <v>0</v>
      </c>
      <c r="GB34" s="123">
        <v>120</v>
      </c>
      <c r="GC34" s="123"/>
      <c r="GD34" s="124">
        <f t="shared" si="111"/>
        <v>2.7915416288645406E-3</v>
      </c>
      <c r="GE34" s="125">
        <f t="shared" si="112"/>
        <v>0</v>
      </c>
      <c r="GF34" s="125">
        <f t="shared" si="113"/>
        <v>120</v>
      </c>
      <c r="GG34" s="125" t="str">
        <f>IF(GB34&lt;&gt;"", IF(RANK(GF34, GF$5:GF$62)+COUNTIF(GF$5:GF34,GF34)-1&lt;=(GG$65-GE$63), RANK(GF34, GF$5:GF$62)+COUNTIF(GF$5:GF34,GF34)-1, ""), "")</f>
        <v/>
      </c>
      <c r="GH34" s="135">
        <f t="shared" si="114"/>
        <v>0</v>
      </c>
      <c r="GI34" s="123">
        <v>106</v>
      </c>
      <c r="GJ34" s="123"/>
      <c r="GK34" s="124">
        <f t="shared" si="115"/>
        <v>2.2607063641016893E-3</v>
      </c>
      <c r="GL34" s="125">
        <f t="shared" si="116"/>
        <v>0</v>
      </c>
      <c r="GM34" s="125">
        <f t="shared" si="117"/>
        <v>106</v>
      </c>
      <c r="GN34" s="125" t="str">
        <f>IF(GI34&lt;&gt;"", IF(RANK(GM34, GM$5:GM$62)+COUNTIF(GM$5:GM34,GM34)-1&lt;=(GN$65-GL$63), RANK(GM34, GM$5:GM$62)+COUNTIF(GM$5:GM34,GM34)-1, ""), "")</f>
        <v/>
      </c>
      <c r="GO34" s="135">
        <f t="shared" si="118"/>
        <v>0</v>
      </c>
      <c r="GP34" s="123">
        <v>68</v>
      </c>
      <c r="GQ34" s="123"/>
      <c r="GR34" s="124">
        <f t="shared" si="119"/>
        <v>1.3762396276057478E-3</v>
      </c>
      <c r="GS34" s="125">
        <f t="shared" si="120"/>
        <v>0</v>
      </c>
      <c r="GT34" s="125">
        <f t="shared" si="121"/>
        <v>68</v>
      </c>
      <c r="GU34" s="125" t="str">
        <f>IF(GP34&lt;&gt;"", IF(RANK(GT34, GT$5:GT$62)+COUNTIF(GT$5:GT34,GT34)-1&lt;=(GU$65-GS$63), RANK(GT34, GT$5:GT$62)+COUNTIF(GT$5:GT34,GT34)-1, ""), "")</f>
        <v/>
      </c>
      <c r="GV34" s="135">
        <f t="shared" si="122"/>
        <v>0</v>
      </c>
      <c r="GW34" s="123">
        <v>183</v>
      </c>
      <c r="GX34" s="123"/>
      <c r="GY34" s="124">
        <f t="shared" si="123"/>
        <v>4.2767001635896241E-3</v>
      </c>
      <c r="GZ34" s="125">
        <f t="shared" si="124"/>
        <v>0</v>
      </c>
      <c r="HA34" s="125">
        <f t="shared" si="125"/>
        <v>183</v>
      </c>
      <c r="HB34" s="125" t="str">
        <f>IF(GW34&lt;&gt;"", IF(RANK(HA34, HA$5:HA$62)+COUNTIF(HA$5:HA34,HA34)-1&lt;=(HB$65-GZ$63), RANK(HA34, HA$5:HA$62)+COUNTIF(HA$5:HA34,HA34)-1, ""), "")</f>
        <v/>
      </c>
      <c r="HC34" s="135">
        <f t="shared" si="126"/>
        <v>0</v>
      </c>
      <c r="HD34" s="123">
        <v>153</v>
      </c>
      <c r="HE34" s="123"/>
      <c r="HF34" s="124">
        <f t="shared" si="127"/>
        <v>3.5617012361198407E-3</v>
      </c>
      <c r="HG34" s="125">
        <f t="shared" si="128"/>
        <v>0</v>
      </c>
      <c r="HH34" s="125">
        <f t="shared" si="129"/>
        <v>153</v>
      </c>
      <c r="HI34" s="125" t="str">
        <f>IF(HD34&lt;&gt;"", IF(RANK(HH34, HH$5:HH$62)+COUNTIF(HH$5:HH34,HH34)-1&lt;=(HI$65-HG$63), RANK(HH34, HH$5:HH$62)+COUNTIF(HH$5:HH34,HH34)-1, ""), "")</f>
        <v/>
      </c>
      <c r="HJ34" s="135">
        <f t="shared" si="130"/>
        <v>0</v>
      </c>
      <c r="HK34" s="123">
        <v>1011</v>
      </c>
      <c r="HL34" s="123"/>
      <c r="HM34" s="124">
        <f t="shared" si="131"/>
        <v>2.4743024963289281E-2</v>
      </c>
      <c r="HN34" s="125">
        <f t="shared" si="132"/>
        <v>0</v>
      </c>
      <c r="HO34" s="125">
        <f t="shared" si="133"/>
        <v>1011</v>
      </c>
      <c r="HP34" s="125" t="str">
        <f>IF(HK34&lt;&gt;"", IF(RANK(HO34, HO$5:HO$62)+COUNTIF(HO$5:HO34,HO34)-1&lt;=(HP$65-HN$63), RANK(HO34, HO$5:HO$62)+COUNTIF(HO$5:HO34,HO34)-1, ""), "")</f>
        <v/>
      </c>
      <c r="HQ34" s="135">
        <f t="shared" si="134"/>
        <v>0</v>
      </c>
      <c r="HR34" s="123">
        <v>453</v>
      </c>
      <c r="HS34" s="123"/>
      <c r="HT34" s="124">
        <f t="shared" si="135"/>
        <v>1.1280442253100254E-2</v>
      </c>
      <c r="HU34" s="125">
        <f t="shared" si="136"/>
        <v>0</v>
      </c>
      <c r="HV34" s="125">
        <f t="shared" si="137"/>
        <v>453</v>
      </c>
      <c r="HW34" s="125" t="str">
        <f>IF(HR34&lt;&gt;"", IF(RANK(HV34, HV$5:HV$62)+COUNTIF(HV$5:HV34,HV34)-1&lt;=(HW$65-HU$63), RANK(HV34, HV$5:HV$62)+COUNTIF(HV$5:HV34,HV34)-1, ""), "")</f>
        <v/>
      </c>
      <c r="HX34" s="135">
        <f t="shared" si="138"/>
        <v>0</v>
      </c>
      <c r="HY34" s="123">
        <v>410</v>
      </c>
      <c r="HZ34" s="123"/>
      <c r="IA34" s="124">
        <f t="shared" si="139"/>
        <v>1.0807106331382783E-2</v>
      </c>
      <c r="IB34" s="125">
        <f t="shared" si="140"/>
        <v>0</v>
      </c>
      <c r="IC34" s="125">
        <f t="shared" si="141"/>
        <v>410</v>
      </c>
      <c r="ID34" s="125" t="str">
        <f>IF(HY34&lt;&gt;"", IF(RANK(IC34, IC$5:IC$62)+COUNTIF(IC$5:IC34,IC34)-1&lt;=(ID$65-IB$63), RANK(IC34, IC$5:IC$62)+COUNTIF(IC$5:IC34,IC34)-1, ""), "")</f>
        <v/>
      </c>
      <c r="IE34" s="135">
        <f t="shared" si="142"/>
        <v>0</v>
      </c>
      <c r="IF34" s="123">
        <v>575</v>
      </c>
      <c r="IG34" s="123"/>
      <c r="IH34" s="124">
        <f t="shared" si="143"/>
        <v>1.389593755286498E-2</v>
      </c>
      <c r="II34" s="125">
        <f t="shared" si="144"/>
        <v>0</v>
      </c>
      <c r="IJ34" s="125">
        <f t="shared" si="145"/>
        <v>575</v>
      </c>
      <c r="IK34" s="125" t="str">
        <f>IF(IF34&lt;&gt;"", IF(RANK(IJ34, IJ$5:IJ$62)+COUNTIF(IJ$5:IJ34,IJ34)-1&lt;=(IK$65-II$63), RANK(IJ34, IJ$5:IJ$62)+COUNTIF(IJ$5:IJ34,IJ34)-1, ""), "")</f>
        <v/>
      </c>
      <c r="IL34" s="135">
        <f t="shared" si="146"/>
        <v>0</v>
      </c>
      <c r="IM34" s="123">
        <v>105</v>
      </c>
      <c r="IN34" s="123"/>
      <c r="IO34" s="124">
        <f t="shared" si="147"/>
        <v>2.5097401821354303E-3</v>
      </c>
      <c r="IP34" s="125">
        <f t="shared" si="148"/>
        <v>0</v>
      </c>
      <c r="IQ34" s="125">
        <f t="shared" si="149"/>
        <v>105</v>
      </c>
      <c r="IR34" s="125" t="str">
        <f>IF(IM34&lt;&gt;"", IF(RANK(IQ34, IQ$5:IQ$62)+COUNTIF(IQ$5:IQ34,IQ34)-1&lt;=(IR$65-IP$63), RANK(IQ34, IQ$5:IQ$62)+COUNTIF(IQ$5:IQ34,IQ34)-1, ""), "")</f>
        <v/>
      </c>
      <c r="IS34" s="135">
        <f t="shared" si="150"/>
        <v>0</v>
      </c>
      <c r="IT34" s="123">
        <v>94</v>
      </c>
      <c r="IU34" s="123"/>
      <c r="IV34" s="124">
        <f t="shared" si="151"/>
        <v>1.9335993746657342E-3</v>
      </c>
      <c r="IW34" s="125">
        <f t="shared" si="152"/>
        <v>0</v>
      </c>
      <c r="IX34" s="125">
        <f t="shared" si="153"/>
        <v>94</v>
      </c>
      <c r="IY34" s="125" t="str">
        <f>IF(IT34&lt;&gt;"", IF(RANK(IX34, IX$5:IX$62)+COUNTIF(IX$5:IX34,IX34)-1&lt;=(IY$65-IW$63), RANK(IX34, IX$5:IX$62)+COUNTIF(IX$5:IX34,IX34)-1, ""), "")</f>
        <v/>
      </c>
      <c r="IZ34" s="135">
        <f t="shared" si="154"/>
        <v>0</v>
      </c>
      <c r="JA34" s="123">
        <v>66</v>
      </c>
      <c r="JB34" s="123"/>
      <c r="JC34" s="124">
        <f t="shared" si="155"/>
        <v>1.3425549227013833E-3</v>
      </c>
      <c r="JD34" s="125">
        <f t="shared" si="156"/>
        <v>0</v>
      </c>
      <c r="JE34" s="125">
        <f t="shared" si="157"/>
        <v>66</v>
      </c>
      <c r="JF34" s="125" t="str">
        <f>IF(JA34&lt;&gt;"", IF(RANK(JE34, JE$5:JE$62)+COUNTIF(JE$5:JE34,JE34)-1&lt;=(JF$65-JD$63), RANK(JE34, JE$5:JE$62)+COUNTIF(JE$5:JE34,JE34)-1, ""), "")</f>
        <v/>
      </c>
      <c r="JG34" s="135">
        <f t="shared" si="158"/>
        <v>0</v>
      </c>
      <c r="JH34" s="123">
        <v>67</v>
      </c>
      <c r="JI34" s="123"/>
      <c r="JJ34" s="124">
        <f t="shared" si="159"/>
        <v>1.3963278661192505E-3</v>
      </c>
      <c r="JK34" s="125">
        <f t="shared" si="160"/>
        <v>0</v>
      </c>
      <c r="JL34" s="125">
        <f t="shared" si="161"/>
        <v>67</v>
      </c>
      <c r="JM34" s="125" t="str">
        <f>IF(JH34&lt;&gt;"", IF(RANK(JL34, JL$5:JL$62)+COUNTIF(JL$5:JL34,JL34)-1&lt;=(JM$65-JK$63), RANK(JL34, JL$5:JL$62)+COUNTIF(JL$5:JL34,JL34)-1, ""), "")</f>
        <v/>
      </c>
      <c r="JN34" s="135">
        <f t="shared" si="162"/>
        <v>0</v>
      </c>
      <c r="JO34" s="123">
        <v>41</v>
      </c>
      <c r="JP34" s="123"/>
      <c r="JQ34" s="124">
        <f t="shared" si="163"/>
        <v>9.0401957974114175E-4</v>
      </c>
      <c r="JR34" s="125">
        <f t="shared" si="164"/>
        <v>0</v>
      </c>
      <c r="JS34" s="125">
        <f t="shared" si="165"/>
        <v>41</v>
      </c>
      <c r="JT34" s="125" t="str">
        <f>IF(JO34&lt;&gt;"", IF(RANK(JS34, JS$5:JS$62)+COUNTIF(JS$5:JS34,JS34)-1&lt;=(JT$65-JR$63), RANK(JS34, JS$5:JS$62)+COUNTIF(JS$5:JS34,JS34)-1, ""), "")</f>
        <v/>
      </c>
      <c r="JU34" s="135">
        <f t="shared" si="166"/>
        <v>0</v>
      </c>
      <c r="JV34" s="123">
        <v>20</v>
      </c>
      <c r="JW34" s="123"/>
      <c r="JX34" s="124">
        <f t="shared" si="167"/>
        <v>4.1243916522312957E-4</v>
      </c>
      <c r="JY34" s="125">
        <f t="shared" si="168"/>
        <v>0</v>
      </c>
      <c r="JZ34" s="125">
        <f t="shared" si="169"/>
        <v>20</v>
      </c>
      <c r="KA34" s="125" t="str">
        <f>IF(JV34&lt;&gt;"", IF(RANK(JZ34, JZ$5:JZ$62)+COUNTIF(JZ$5:JZ34,JZ34)-1&lt;=(KA$65-JY$63), RANK(JZ34, JZ$5:JZ$62)+COUNTIF(JZ$5:JZ34,JZ34)-1, ""), "")</f>
        <v/>
      </c>
      <c r="KB34" s="135">
        <f t="shared" si="170"/>
        <v>0</v>
      </c>
      <c r="KC34" s="132" t="str">
        <f t="shared" si="171"/>
        <v/>
      </c>
      <c r="KD34" s="36">
        <f t="shared" si="172"/>
        <v>7000</v>
      </c>
      <c r="KE34" s="36">
        <v>5429</v>
      </c>
      <c r="KF34" s="36">
        <f t="shared" si="173"/>
        <v>12429</v>
      </c>
      <c r="KG34" s="37"/>
      <c r="KH34" s="67" t="str">
        <f t="shared" si="2"/>
        <v/>
      </c>
      <c r="KI34" s="69" t="str">
        <f t="shared" si="3"/>
        <v/>
      </c>
      <c r="KJ34" s="69" t="str">
        <f t="shared" si="174"/>
        <v/>
      </c>
      <c r="KK34" s="69"/>
      <c r="KL34" s="66" t="str">
        <f t="shared" si="175"/>
        <v/>
      </c>
      <c r="KM34" s="69" t="str">
        <f t="shared" si="176"/>
        <v/>
      </c>
      <c r="KN34" s="67" t="str">
        <f t="shared" si="177"/>
        <v/>
      </c>
      <c r="KO34" s="67" t="str">
        <f>IF(KN34&lt;&gt;"", IF(RANK(KN34, $KN$5:$KN$62)+COUNTIF(KN$5:KN34,KN34)-1&lt;=(400-$KJ$63-$KM$63), RANK(KN34, $KN$5:$KN$62)+COUNTIF(KN$5:KN34,KN34)-1, ""), "")</f>
        <v/>
      </c>
      <c r="KP34" s="76" t="str">
        <f t="shared" si="178"/>
        <v/>
      </c>
      <c r="KQ34" s="86" t="str">
        <f t="shared" si="4"/>
        <v/>
      </c>
      <c r="KS34" s="126">
        <f t="shared" si="5"/>
        <v>3.8938609142581161E-4</v>
      </c>
      <c r="KT34" s="45">
        <f t="shared" si="6"/>
        <v>0</v>
      </c>
      <c r="KU34" s="53">
        <f t="shared" si="179"/>
        <v>-3.8938609142581161E-4</v>
      </c>
      <c r="KW34" s="80" t="str">
        <f t="shared" si="7"/>
        <v/>
      </c>
      <c r="KX34" s="45" t="str">
        <f t="shared" si="180"/>
        <v/>
      </c>
      <c r="KY34" s="45" t="str">
        <f t="shared" si="8"/>
        <v/>
      </c>
      <c r="KZ34" s="127" t="str">
        <f t="shared" si="181"/>
        <v/>
      </c>
    </row>
    <row r="35" spans="1:312" ht="15" customHeight="1" x14ac:dyDescent="0.2">
      <c r="A35" s="128" t="s">
        <v>201</v>
      </c>
      <c r="B35" s="123"/>
      <c r="C35" s="123"/>
      <c r="D35" s="124" t="str">
        <f t="shared" si="0"/>
        <v/>
      </c>
      <c r="E35" s="125" t="str">
        <f t="shared" si="9"/>
        <v/>
      </c>
      <c r="F35" s="125" t="str">
        <f t="shared" si="1"/>
        <v/>
      </c>
      <c r="G35" s="125" t="str">
        <f>IF(B35&lt;&gt;"", IF(RANK(F35, F$5:F$62)+COUNTIF(F$5:F35,F35)-1&lt;=(G$65-E$63), RANK(F35, F$5:F$62)+COUNTIF(F$5:F35,F35)-1, ""), "")</f>
        <v/>
      </c>
      <c r="H35" s="135" t="str">
        <f t="shared" si="10"/>
        <v/>
      </c>
      <c r="I35" s="123"/>
      <c r="J35" s="123"/>
      <c r="K35" s="124" t="str">
        <f t="shared" si="11"/>
        <v/>
      </c>
      <c r="L35" s="125" t="str">
        <f t="shared" si="12"/>
        <v/>
      </c>
      <c r="M35" s="125" t="str">
        <f t="shared" si="13"/>
        <v/>
      </c>
      <c r="N35" s="125" t="str">
        <f>IF(I35&lt;&gt;"", IF(RANK(M35, M$5:M$62)+COUNTIF(M$5:M35,M35)-1&lt;=(N$65-L$63), RANK(M35, M$5:M$62)+COUNTIF(M$5:M35,M35)-1, ""), "")</f>
        <v/>
      </c>
      <c r="O35" s="135" t="str">
        <f t="shared" si="14"/>
        <v/>
      </c>
      <c r="P35" s="123"/>
      <c r="Q35" s="123"/>
      <c r="R35" s="124" t="str">
        <f t="shared" si="15"/>
        <v/>
      </c>
      <c r="S35" s="125" t="str">
        <f t="shared" si="16"/>
        <v/>
      </c>
      <c r="T35" s="125" t="str">
        <f t="shared" si="17"/>
        <v/>
      </c>
      <c r="U35" s="125" t="str">
        <f>IF(P35&lt;&gt;"", IF(RANK(T35, T$5:T$62)+COUNTIF(T$5:T35,T35)-1&lt;=(U$65-S$63), RANK(T35, T$5:T$62)+COUNTIF(T$5:T35,T35)-1, ""), "")</f>
        <v/>
      </c>
      <c r="V35" s="135" t="str">
        <f t="shared" si="18"/>
        <v/>
      </c>
      <c r="W35" s="123"/>
      <c r="X35" s="123"/>
      <c r="Y35" s="124" t="str">
        <f t="shared" si="19"/>
        <v/>
      </c>
      <c r="Z35" s="125" t="str">
        <f t="shared" si="20"/>
        <v/>
      </c>
      <c r="AA35" s="125" t="str">
        <f t="shared" si="21"/>
        <v/>
      </c>
      <c r="AB35" s="125" t="str">
        <f>IF(W35&lt;&gt;"", IF(RANK(AA35, AA$5:AA$62)+COUNTIF(AA$5:AA35,AA35)-1&lt;=(AB$65-Z$63), RANK(AA35, AA$5:AA$62)+COUNTIF(AA$5:AA35,AA35)-1, ""), "")</f>
        <v/>
      </c>
      <c r="AC35" s="135" t="str">
        <f t="shared" si="22"/>
        <v/>
      </c>
      <c r="AD35" s="123"/>
      <c r="AE35" s="123"/>
      <c r="AF35" s="124" t="str">
        <f t="shared" si="23"/>
        <v/>
      </c>
      <c r="AG35" s="125" t="str">
        <f t="shared" si="24"/>
        <v/>
      </c>
      <c r="AH35" s="125" t="str">
        <f t="shared" si="25"/>
        <v/>
      </c>
      <c r="AI35" s="125" t="str">
        <f>IF(AD35&lt;&gt;"", IF(RANK(AH35, AH$5:AH$62)+COUNTIF(AH$5:AH35,AH35)-1&lt;=(AI$65-AG$63), RANK(AH35, AH$5:AH$62)+COUNTIF(AH$5:AH35,AH35)-1, ""), "")</f>
        <v/>
      </c>
      <c r="AJ35" s="135" t="str">
        <f t="shared" si="26"/>
        <v/>
      </c>
      <c r="AK35" s="123"/>
      <c r="AL35" s="123"/>
      <c r="AM35" s="124" t="str">
        <f t="shared" si="27"/>
        <v/>
      </c>
      <c r="AN35" s="125" t="str">
        <f t="shared" si="28"/>
        <v/>
      </c>
      <c r="AO35" s="125" t="str">
        <f t="shared" si="29"/>
        <v/>
      </c>
      <c r="AP35" s="125" t="str">
        <f>IF(AK35&lt;&gt;"", IF(RANK(AO35, AO$5:AO$62)+COUNTIF(AO$5:AO35,AO35)-1&lt;=(AP$65-AN$63), RANK(AO35, AO$5:AO$62)+COUNTIF(AO$5:AO35,AO35)-1, ""), "")</f>
        <v/>
      </c>
      <c r="AQ35" s="135" t="str">
        <f t="shared" si="30"/>
        <v/>
      </c>
      <c r="AR35" s="123"/>
      <c r="AS35" s="123"/>
      <c r="AT35" s="124" t="str">
        <f t="shared" si="31"/>
        <v/>
      </c>
      <c r="AU35" s="125" t="str">
        <f t="shared" si="32"/>
        <v/>
      </c>
      <c r="AV35" s="125" t="str">
        <f t="shared" si="33"/>
        <v/>
      </c>
      <c r="AW35" s="125" t="str">
        <f>IF(AR35&lt;&gt;"", IF(RANK(AV35, AV$5:AV$62)+COUNTIF(AV$5:AV35,AV35)-1&lt;=(AW$65-AU$63), RANK(AV35, AV$5:AV$62)+COUNTIF(AV$5:AV35,AV35)-1, ""), "")</f>
        <v/>
      </c>
      <c r="AX35" s="135" t="str">
        <f t="shared" si="34"/>
        <v/>
      </c>
      <c r="AY35" s="123"/>
      <c r="AZ35" s="123"/>
      <c r="BA35" s="124" t="str">
        <f t="shared" si="35"/>
        <v/>
      </c>
      <c r="BB35" s="125" t="str">
        <f t="shared" si="36"/>
        <v/>
      </c>
      <c r="BC35" s="125" t="str">
        <f t="shared" si="37"/>
        <v/>
      </c>
      <c r="BD35" s="125" t="str">
        <f>IF(AY35&lt;&gt;"", IF(RANK(BC35, BC$5:BC$62)+COUNTIF(BC$5:BC35,BC35)-1&lt;=(BD$65-BB$63), RANK(BC35, BC$5:BC$62)+COUNTIF(BC$5:BC35,BC35)-1, ""), "")</f>
        <v/>
      </c>
      <c r="BE35" s="135" t="str">
        <f t="shared" si="38"/>
        <v/>
      </c>
      <c r="BF35" s="123"/>
      <c r="BG35" s="123"/>
      <c r="BH35" s="124" t="str">
        <f t="shared" si="39"/>
        <v/>
      </c>
      <c r="BI35" s="125" t="str">
        <f t="shared" si="40"/>
        <v/>
      </c>
      <c r="BJ35" s="125" t="str">
        <f t="shared" si="41"/>
        <v/>
      </c>
      <c r="BK35" s="125" t="str">
        <f>IF(BF35&lt;&gt;"", IF(RANK(BJ35, BJ$5:BJ$62)+COUNTIF(BJ$5:BJ35,BJ35)-1&lt;=(BK$65-BI$63), RANK(BJ35, BJ$5:BJ$62)+COUNTIF(BJ$5:BJ35,BJ35)-1, ""), "")</f>
        <v/>
      </c>
      <c r="BL35" s="135" t="str">
        <f t="shared" si="42"/>
        <v/>
      </c>
      <c r="BM35" s="123"/>
      <c r="BN35" s="123"/>
      <c r="BO35" s="124" t="str">
        <f t="shared" si="43"/>
        <v/>
      </c>
      <c r="BP35" s="125" t="str">
        <f t="shared" si="44"/>
        <v/>
      </c>
      <c r="BQ35" s="125" t="str">
        <f t="shared" si="45"/>
        <v/>
      </c>
      <c r="BR35" s="125" t="str">
        <f>IF(BM35&lt;&gt;"", IF(RANK(BQ35, BQ$5:BQ$62)+COUNTIF(BQ$5:BQ35,BQ35)-1&lt;=(BR$65-BP$63), RANK(BQ35, BQ$5:BQ$62)+COUNTIF(BQ$5:BQ35,BQ35)-1, ""), "")</f>
        <v/>
      </c>
      <c r="BS35" s="135" t="str">
        <f t="shared" si="46"/>
        <v/>
      </c>
      <c r="BT35" s="123"/>
      <c r="BU35" s="123"/>
      <c r="BV35" s="124" t="str">
        <f t="shared" si="47"/>
        <v/>
      </c>
      <c r="BW35" s="125" t="str">
        <f t="shared" si="48"/>
        <v/>
      </c>
      <c r="BX35" s="125" t="str">
        <f t="shared" si="49"/>
        <v/>
      </c>
      <c r="BY35" s="125" t="str">
        <f>IF(BT35&lt;&gt;"", IF(RANK(BX35, BX$5:BX$62)+COUNTIF(BX$5:BX35,BX35)-1&lt;=(BY$65-BW$63), RANK(BX35, BX$5:BX$62)+COUNTIF(BX$5:BX35,BX35)-1, ""), "")</f>
        <v/>
      </c>
      <c r="BZ35" s="135" t="str">
        <f t="shared" si="50"/>
        <v/>
      </c>
      <c r="CA35" s="123"/>
      <c r="CB35" s="123"/>
      <c r="CC35" s="124" t="str">
        <f t="shared" si="51"/>
        <v/>
      </c>
      <c r="CD35" s="125" t="str">
        <f t="shared" si="52"/>
        <v/>
      </c>
      <c r="CE35" s="125" t="str">
        <f t="shared" si="53"/>
        <v/>
      </c>
      <c r="CF35" s="125" t="str">
        <f>IF(CA35&lt;&gt;"", IF(RANK(CE35, CE$5:CE$62)+COUNTIF(CE$5:CE35,CE35)-1&lt;=(CF$65-CD$63), RANK(CE35, CE$5:CE$62)+COUNTIF(CE$5:CE35,CE35)-1, ""), "")</f>
        <v/>
      </c>
      <c r="CG35" s="135" t="str">
        <f t="shared" si="54"/>
        <v/>
      </c>
      <c r="CH35" s="123"/>
      <c r="CI35" s="123"/>
      <c r="CJ35" s="124" t="str">
        <f t="shared" si="55"/>
        <v/>
      </c>
      <c r="CK35" s="125" t="str">
        <f t="shared" si="56"/>
        <v/>
      </c>
      <c r="CL35" s="125" t="str">
        <f t="shared" si="57"/>
        <v/>
      </c>
      <c r="CM35" s="125" t="str">
        <f>IF(CH35&lt;&gt;"", IF(RANK(CL35, CL$5:CL$62)+COUNTIF(CL$5:CL35,CL35)-1&lt;=(CM$65-CK$63), RANK(CL35, CL$5:CL$62)+COUNTIF(CL$5:CL35,CL35)-1, ""), "")</f>
        <v/>
      </c>
      <c r="CN35" s="135" t="str">
        <f t="shared" si="58"/>
        <v/>
      </c>
      <c r="CO35" s="123"/>
      <c r="CP35" s="123"/>
      <c r="CQ35" s="124" t="str">
        <f t="shared" si="59"/>
        <v/>
      </c>
      <c r="CR35" s="125" t="str">
        <f t="shared" si="60"/>
        <v/>
      </c>
      <c r="CS35" s="125" t="str">
        <f t="shared" si="61"/>
        <v/>
      </c>
      <c r="CT35" s="125" t="str">
        <f>IF(CO35&lt;&gt;"", IF(RANK(CS35, CS$5:CS$62)+COUNTIF(CS$5:CS35,CS35)-1&lt;=(CT$65-CR$63), RANK(CS35, CS$5:CS$62)+COUNTIF(CS$5:CS35,CS35)-1, ""), "")</f>
        <v/>
      </c>
      <c r="CU35" s="135" t="str">
        <f t="shared" si="62"/>
        <v/>
      </c>
      <c r="CV35" s="123"/>
      <c r="CW35" s="123"/>
      <c r="CX35" s="124" t="str">
        <f t="shared" si="63"/>
        <v/>
      </c>
      <c r="CY35" s="125" t="str">
        <f t="shared" si="64"/>
        <v/>
      </c>
      <c r="CZ35" s="125" t="str">
        <f t="shared" si="65"/>
        <v/>
      </c>
      <c r="DA35" s="125" t="str">
        <f>IF(CV35&lt;&gt;"", IF(RANK(CZ35, CZ$5:CZ$62)+COUNTIF(CZ$5:CZ35,CZ35)-1&lt;=(DA$65-CY$63), RANK(CZ35, CZ$5:CZ$62)+COUNTIF(CZ$5:CZ35,CZ35)-1, ""), "")</f>
        <v/>
      </c>
      <c r="DB35" s="135" t="str">
        <f t="shared" si="66"/>
        <v/>
      </c>
      <c r="DC35" s="123"/>
      <c r="DD35" s="123"/>
      <c r="DE35" s="124" t="str">
        <f t="shared" si="67"/>
        <v/>
      </c>
      <c r="DF35" s="125" t="str">
        <f t="shared" si="68"/>
        <v/>
      </c>
      <c r="DG35" s="125" t="str">
        <f t="shared" si="69"/>
        <v/>
      </c>
      <c r="DH35" s="125" t="str">
        <f>IF(DC35&lt;&gt;"", IF(RANK(DG35, DG$5:DG$62)+COUNTIF(DG$5:DG35,DG35)-1&lt;=(DH$65-DF$63), RANK(DG35, DG$5:DG$62)+COUNTIF(DG$5:DG35,DG35)-1, ""), "")</f>
        <v/>
      </c>
      <c r="DI35" s="135" t="str">
        <f t="shared" si="70"/>
        <v/>
      </c>
      <c r="DJ35" s="123"/>
      <c r="DK35" s="123"/>
      <c r="DL35" s="124" t="str">
        <f t="shared" si="71"/>
        <v/>
      </c>
      <c r="DM35" s="125" t="str">
        <f t="shared" si="72"/>
        <v/>
      </c>
      <c r="DN35" s="125" t="str">
        <f t="shared" si="73"/>
        <v/>
      </c>
      <c r="DO35" s="125" t="str">
        <f>IF(DJ35&lt;&gt;"", IF(RANK(DN35, DN$5:DN$62)+COUNTIF(DN$5:DN35,DN35)-1&lt;=(DO$65-DM$63), RANK(DN35, DN$5:DN$62)+COUNTIF(DN$5:DN35,DN35)-1, ""), "")</f>
        <v/>
      </c>
      <c r="DP35" s="135" t="str">
        <f t="shared" si="74"/>
        <v/>
      </c>
      <c r="DQ35" s="123"/>
      <c r="DR35" s="123"/>
      <c r="DS35" s="124" t="str">
        <f t="shared" si="75"/>
        <v/>
      </c>
      <c r="DT35" s="125" t="str">
        <f t="shared" si="76"/>
        <v/>
      </c>
      <c r="DU35" s="125" t="str">
        <f t="shared" si="77"/>
        <v/>
      </c>
      <c r="DV35" s="125" t="str">
        <f>IF(DQ35&lt;&gt;"", IF(RANK(DU35, DU$5:DU$62)+COUNTIF(DU$5:DU35,DU35)-1&lt;=(DV$65-DT$63), RANK(DU35, DU$5:DU$62)+COUNTIF(DU$5:DU35,DU35)-1, ""), "")</f>
        <v/>
      </c>
      <c r="DW35" s="135" t="str">
        <f t="shared" si="78"/>
        <v/>
      </c>
      <c r="DX35" s="123"/>
      <c r="DY35" s="123"/>
      <c r="DZ35" s="124" t="str">
        <f t="shared" si="79"/>
        <v/>
      </c>
      <c r="EA35" s="125" t="str">
        <f t="shared" si="80"/>
        <v/>
      </c>
      <c r="EB35" s="125" t="str">
        <f t="shared" si="81"/>
        <v/>
      </c>
      <c r="EC35" s="125" t="str">
        <f>IF(DX35&lt;&gt;"", IF(RANK(EB35, EB$5:EB$62)+COUNTIF(EB$5:EB35,EB35)-1&lt;=(EC$65-EA$63), RANK(EB35, EB$5:EB$62)+COUNTIF(EB$5:EB35,EB35)-1, ""), "")</f>
        <v/>
      </c>
      <c r="ED35" s="135" t="str">
        <f t="shared" si="82"/>
        <v/>
      </c>
      <c r="EE35" s="123"/>
      <c r="EF35" s="123"/>
      <c r="EG35" s="124" t="str">
        <f t="shared" si="83"/>
        <v/>
      </c>
      <c r="EH35" s="125" t="str">
        <f t="shared" si="84"/>
        <v/>
      </c>
      <c r="EI35" s="125" t="str">
        <f t="shared" si="85"/>
        <v/>
      </c>
      <c r="EJ35" s="125" t="str">
        <f>IF(EE35&lt;&gt;"", IF(RANK(EI35, EI$5:EI$62)+COUNTIF(EI$5:EI35,EI35)-1&lt;=(EJ$65-EH$63), RANK(EI35, EI$5:EI$62)+COUNTIF(EI$5:EI35,EI35)-1, ""), "")</f>
        <v/>
      </c>
      <c r="EK35" s="135" t="str">
        <f t="shared" si="86"/>
        <v/>
      </c>
      <c r="EL35" s="123"/>
      <c r="EM35" s="123"/>
      <c r="EN35" s="124" t="str">
        <f t="shared" si="87"/>
        <v/>
      </c>
      <c r="EO35" s="125" t="str">
        <f t="shared" si="88"/>
        <v/>
      </c>
      <c r="EP35" s="125" t="str">
        <f t="shared" si="89"/>
        <v/>
      </c>
      <c r="EQ35" s="125" t="str">
        <f>IF(EL35&lt;&gt;"", IF(RANK(EP35, EP$5:EP$62)+COUNTIF(EP$5:EP35,EP35)-1&lt;=(EQ$65-EO$63), RANK(EP35, EP$5:EP$62)+COUNTIF(EP$5:EP35,EP35)-1, ""), "")</f>
        <v/>
      </c>
      <c r="ER35" s="135" t="str">
        <f t="shared" si="90"/>
        <v/>
      </c>
      <c r="ES35" s="123"/>
      <c r="ET35" s="123"/>
      <c r="EU35" s="124" t="str">
        <f t="shared" si="91"/>
        <v/>
      </c>
      <c r="EV35" s="125" t="str">
        <f t="shared" si="92"/>
        <v/>
      </c>
      <c r="EW35" s="125" t="str">
        <f t="shared" si="93"/>
        <v/>
      </c>
      <c r="EX35" s="125" t="str">
        <f>IF(ES35&lt;&gt;"", IF(RANK(EW35, EW$5:EW$62)+COUNTIF(EW$5:EW35,EW35)-1&lt;=(EX$65-EV$63), RANK(EW35, EW$5:EW$62)+COUNTIF(EW$5:EW35,EW35)-1, ""), "")</f>
        <v/>
      </c>
      <c r="EY35" s="135" t="str">
        <f t="shared" si="94"/>
        <v/>
      </c>
      <c r="EZ35" s="123"/>
      <c r="FA35" s="123"/>
      <c r="FB35" s="124" t="str">
        <f t="shared" si="95"/>
        <v/>
      </c>
      <c r="FC35" s="125" t="str">
        <f t="shared" si="96"/>
        <v/>
      </c>
      <c r="FD35" s="125" t="str">
        <f t="shared" si="97"/>
        <v/>
      </c>
      <c r="FE35" s="125" t="str">
        <f>IF(EZ35&lt;&gt;"", IF(RANK(FD35, FD$5:FD$62)+COUNTIF(FD$5:FD35,FD35)-1&lt;=(FE$65-FC$63), RANK(FD35, FD$5:FD$62)+COUNTIF(FD$5:FD35,FD35)-1, ""), "")</f>
        <v/>
      </c>
      <c r="FF35" s="135" t="str">
        <f t="shared" si="98"/>
        <v/>
      </c>
      <c r="FG35" s="123"/>
      <c r="FH35" s="123"/>
      <c r="FI35" s="124" t="str">
        <f t="shared" si="99"/>
        <v/>
      </c>
      <c r="FJ35" s="125" t="str">
        <f t="shared" si="100"/>
        <v/>
      </c>
      <c r="FK35" s="125" t="str">
        <f t="shared" si="101"/>
        <v/>
      </c>
      <c r="FL35" s="125" t="str">
        <f>IF(FG35&lt;&gt;"", IF(RANK(FK35, FK$5:FK$62)+COUNTIF(FK$5:FK35,FK35)-1&lt;=(FL$65-FJ$63), RANK(FK35, FK$5:FK$62)+COUNTIF(FK$5:FK35,FK35)-1, ""), "")</f>
        <v/>
      </c>
      <c r="FM35" s="135" t="str">
        <f t="shared" si="102"/>
        <v/>
      </c>
      <c r="FN35" s="123"/>
      <c r="FO35" s="123"/>
      <c r="FP35" s="124" t="str">
        <f t="shared" si="103"/>
        <v/>
      </c>
      <c r="FQ35" s="125" t="str">
        <f t="shared" si="104"/>
        <v/>
      </c>
      <c r="FR35" s="125" t="str">
        <f t="shared" si="105"/>
        <v/>
      </c>
      <c r="FS35" s="125" t="str">
        <f>IF(FN35&lt;&gt;"", IF(RANK(FR35, FR$5:FR$62)+COUNTIF(FR$5:FR35,FR35)-1&lt;=(FS$65-FQ$63), RANK(FR35, FR$5:FR$62)+COUNTIF(FR$5:FR35,FR35)-1, ""), "")</f>
        <v/>
      </c>
      <c r="FT35" s="135" t="str">
        <f t="shared" si="106"/>
        <v/>
      </c>
      <c r="FU35" s="123">
        <v>300</v>
      </c>
      <c r="FV35" s="123"/>
      <c r="FW35" s="124">
        <f t="shared" si="107"/>
        <v>6.4314196286927071E-3</v>
      </c>
      <c r="FX35" s="125">
        <f t="shared" si="108"/>
        <v>0</v>
      </c>
      <c r="FY35" s="125">
        <f t="shared" si="109"/>
        <v>300</v>
      </c>
      <c r="FZ35" s="125" t="str">
        <f>IF(FU35&lt;&gt;"", IF(RANK(FY35, FY$5:FY$62)+COUNTIF(FY$5:FY35,FY35)-1&lt;=(FZ$65-FX$63), RANK(FY35, FY$5:FY$62)+COUNTIF(FY$5:FY35,FY35)-1, ""), "")</f>
        <v/>
      </c>
      <c r="GA35" s="135">
        <f t="shared" si="110"/>
        <v>0</v>
      </c>
      <c r="GB35" s="123">
        <v>152</v>
      </c>
      <c r="GC35" s="123"/>
      <c r="GD35" s="124">
        <f t="shared" si="111"/>
        <v>3.5359527298950847E-3</v>
      </c>
      <c r="GE35" s="125">
        <f t="shared" si="112"/>
        <v>0</v>
      </c>
      <c r="GF35" s="125">
        <f t="shared" si="113"/>
        <v>152</v>
      </c>
      <c r="GG35" s="125" t="str">
        <f>IF(GB35&lt;&gt;"", IF(RANK(GF35, GF$5:GF$62)+COUNTIF(GF$5:GF35,GF35)-1&lt;=(GG$65-GE$63), RANK(GF35, GF$5:GF$62)+COUNTIF(GF$5:GF35,GF35)-1, ""), "")</f>
        <v/>
      </c>
      <c r="GH35" s="135">
        <f t="shared" si="114"/>
        <v>0</v>
      </c>
      <c r="GI35" s="123">
        <v>221</v>
      </c>
      <c r="GJ35" s="123"/>
      <c r="GK35" s="124">
        <f t="shared" si="115"/>
        <v>4.7133594949667294E-3</v>
      </c>
      <c r="GL35" s="125">
        <f t="shared" si="116"/>
        <v>0</v>
      </c>
      <c r="GM35" s="125">
        <f t="shared" si="117"/>
        <v>221</v>
      </c>
      <c r="GN35" s="125" t="str">
        <f>IF(GI35&lt;&gt;"", IF(RANK(GM35, GM$5:GM$62)+COUNTIF(GM$5:GM35,GM35)-1&lt;=(GN$65-GL$63), RANK(GM35, GM$5:GM$62)+COUNTIF(GM$5:GM35,GM35)-1, ""), "")</f>
        <v/>
      </c>
      <c r="GO35" s="135">
        <f t="shared" si="118"/>
        <v>0</v>
      </c>
      <c r="GP35" s="123"/>
      <c r="GQ35" s="123"/>
      <c r="GR35" s="124" t="str">
        <f t="shared" si="119"/>
        <v/>
      </c>
      <c r="GS35" s="125" t="str">
        <f t="shared" si="120"/>
        <v/>
      </c>
      <c r="GT35" s="125" t="str">
        <f t="shared" si="121"/>
        <v/>
      </c>
      <c r="GU35" s="125" t="str">
        <f>IF(GP35&lt;&gt;"", IF(RANK(GT35, GT$5:GT$62)+COUNTIF(GT$5:GT35,GT35)-1&lt;=(GU$65-GS$63), RANK(GT35, GT$5:GT$62)+COUNTIF(GT$5:GT35,GT35)-1, ""), "")</f>
        <v/>
      </c>
      <c r="GV35" s="135" t="str">
        <f t="shared" si="122"/>
        <v/>
      </c>
      <c r="GW35" s="123">
        <v>436</v>
      </c>
      <c r="GX35" s="123"/>
      <c r="GY35" s="124">
        <f t="shared" si="123"/>
        <v>1.0189296564617902E-2</v>
      </c>
      <c r="GZ35" s="125">
        <f t="shared" si="124"/>
        <v>0</v>
      </c>
      <c r="HA35" s="125">
        <f t="shared" si="125"/>
        <v>436</v>
      </c>
      <c r="HB35" s="125" t="str">
        <f>IF(GW35&lt;&gt;"", IF(RANK(HA35, HA$5:HA$62)+COUNTIF(HA$5:HA35,HA35)-1&lt;=(HB$65-GZ$63), RANK(HA35, HA$5:HA$62)+COUNTIF(HA$5:HA35,HA35)-1, ""), "")</f>
        <v/>
      </c>
      <c r="HC35" s="135">
        <f t="shared" si="126"/>
        <v>0</v>
      </c>
      <c r="HD35" s="123">
        <v>436</v>
      </c>
      <c r="HE35" s="123"/>
      <c r="HF35" s="124">
        <f t="shared" si="127"/>
        <v>1.0149684568289219E-2</v>
      </c>
      <c r="HG35" s="125">
        <f t="shared" si="128"/>
        <v>0</v>
      </c>
      <c r="HH35" s="125">
        <f t="shared" si="129"/>
        <v>436</v>
      </c>
      <c r="HI35" s="125" t="str">
        <f>IF(HD35&lt;&gt;"", IF(RANK(HH35, HH$5:HH$62)+COUNTIF(HH$5:HH35,HH35)-1&lt;=(HI$65-HG$63), RANK(HH35, HH$5:HH$62)+COUNTIF(HH$5:HH35,HH35)-1, ""), "")</f>
        <v/>
      </c>
      <c r="HJ35" s="135">
        <f t="shared" si="130"/>
        <v>0</v>
      </c>
      <c r="HK35" s="123">
        <v>174</v>
      </c>
      <c r="HL35" s="123"/>
      <c r="HM35" s="124">
        <f t="shared" si="131"/>
        <v>4.2584434654919234E-3</v>
      </c>
      <c r="HN35" s="125">
        <f t="shared" si="132"/>
        <v>0</v>
      </c>
      <c r="HO35" s="125">
        <f t="shared" si="133"/>
        <v>174</v>
      </c>
      <c r="HP35" s="125" t="str">
        <f>IF(HK35&lt;&gt;"", IF(RANK(HO35, HO$5:HO$62)+COUNTIF(HO$5:HO35,HO35)-1&lt;=(HP$65-HN$63), RANK(HO35, HO$5:HO$62)+COUNTIF(HO$5:HO35,HO35)-1, ""), "")</f>
        <v/>
      </c>
      <c r="HQ35" s="135">
        <f t="shared" si="134"/>
        <v>0</v>
      </c>
      <c r="HR35" s="123">
        <v>383</v>
      </c>
      <c r="HS35" s="123"/>
      <c r="HT35" s="124">
        <f t="shared" si="135"/>
        <v>9.5373275561531946E-3</v>
      </c>
      <c r="HU35" s="125">
        <f t="shared" si="136"/>
        <v>0</v>
      </c>
      <c r="HV35" s="125">
        <f t="shared" si="137"/>
        <v>383</v>
      </c>
      <c r="HW35" s="125" t="str">
        <f>IF(HR35&lt;&gt;"", IF(RANK(HV35, HV$5:HV$62)+COUNTIF(HV$5:HV35,HV35)-1&lt;=(HW$65-HU$63), RANK(HV35, HV$5:HV$62)+COUNTIF(HV$5:HV35,HV35)-1, ""), "")</f>
        <v/>
      </c>
      <c r="HX35" s="135">
        <f t="shared" si="138"/>
        <v>0</v>
      </c>
      <c r="HY35" s="123">
        <v>724</v>
      </c>
      <c r="HZ35" s="123"/>
      <c r="IA35" s="124">
        <f t="shared" si="139"/>
        <v>1.9083768253466183E-2</v>
      </c>
      <c r="IB35" s="125">
        <f t="shared" si="140"/>
        <v>0</v>
      </c>
      <c r="IC35" s="125">
        <f t="shared" si="141"/>
        <v>724</v>
      </c>
      <c r="ID35" s="125" t="str">
        <f>IF(HY35&lt;&gt;"", IF(RANK(IC35, IC$5:IC$62)+COUNTIF(IC$5:IC35,IC35)-1&lt;=(ID$65-IB$63), RANK(IC35, IC$5:IC$62)+COUNTIF(IC$5:IC35,IC35)-1, ""), "")</f>
        <v/>
      </c>
      <c r="IE35" s="135">
        <f t="shared" si="142"/>
        <v>0</v>
      </c>
      <c r="IF35" s="123">
        <v>2729</v>
      </c>
      <c r="IG35" s="123"/>
      <c r="IH35" s="124">
        <f t="shared" si="143"/>
        <v>6.5951327968293089E-2</v>
      </c>
      <c r="II35" s="125">
        <f t="shared" si="144"/>
        <v>0</v>
      </c>
      <c r="IJ35" s="125">
        <f t="shared" si="145"/>
        <v>2729</v>
      </c>
      <c r="IK35" s="125" t="str">
        <f>IF(IF35&lt;&gt;"", IF(RANK(IJ35, IJ$5:IJ$62)+COUNTIF(IJ$5:IJ35,IJ35)-1&lt;=(IK$65-II$63), RANK(IJ35, IJ$5:IJ$62)+COUNTIF(IJ$5:IJ35,IJ35)-1, ""), "")</f>
        <v/>
      </c>
      <c r="IL35" s="135">
        <f t="shared" si="146"/>
        <v>0</v>
      </c>
      <c r="IM35" s="123">
        <v>1891</v>
      </c>
      <c r="IN35" s="123"/>
      <c r="IO35" s="124">
        <f t="shared" si="147"/>
        <v>4.5199225565886653E-2</v>
      </c>
      <c r="IP35" s="125">
        <f t="shared" si="148"/>
        <v>0</v>
      </c>
      <c r="IQ35" s="125">
        <f t="shared" si="149"/>
        <v>1891</v>
      </c>
      <c r="IR35" s="125" t="str">
        <f>IF(IM35&lt;&gt;"", IF(RANK(IQ35, IQ$5:IQ$62)+COUNTIF(IQ$5:IQ35,IQ35)-1&lt;=(IR$65-IP$63), RANK(IQ35, IQ$5:IQ$62)+COUNTIF(IQ$5:IQ35,IQ35)-1, ""), "")</f>
        <v/>
      </c>
      <c r="IS35" s="135">
        <f t="shared" si="150"/>
        <v>0</v>
      </c>
      <c r="IT35" s="123"/>
      <c r="IU35" s="123"/>
      <c r="IV35" s="124" t="str">
        <f t="shared" si="151"/>
        <v/>
      </c>
      <c r="IW35" s="125" t="str">
        <f t="shared" si="152"/>
        <v/>
      </c>
      <c r="IX35" s="125" t="str">
        <f t="shared" si="153"/>
        <v/>
      </c>
      <c r="IY35" s="125" t="str">
        <f>IF(IT35&lt;&gt;"", IF(RANK(IX35, IX$5:IX$62)+COUNTIF(IX$5:IX35,IX35)-1&lt;=(IY$65-IW$63), RANK(IX35, IX$5:IX$62)+COUNTIF(IX$5:IX35,IX35)-1, ""), "")</f>
        <v/>
      </c>
      <c r="IZ35" s="135" t="str">
        <f t="shared" si="154"/>
        <v/>
      </c>
      <c r="JA35" s="123"/>
      <c r="JB35" s="123"/>
      <c r="JC35" s="124" t="str">
        <f t="shared" si="155"/>
        <v/>
      </c>
      <c r="JD35" s="125" t="str">
        <f t="shared" si="156"/>
        <v/>
      </c>
      <c r="JE35" s="125" t="str">
        <f t="shared" si="157"/>
        <v/>
      </c>
      <c r="JF35" s="125" t="str">
        <f>IF(JA35&lt;&gt;"", IF(RANK(JE35, JE$5:JE$62)+COUNTIF(JE$5:JE35,JE35)-1&lt;=(JF$65-JD$63), RANK(JE35, JE$5:JE$62)+COUNTIF(JE$5:JE35,JE35)-1, ""), "")</f>
        <v/>
      </c>
      <c r="JG35" s="135" t="str">
        <f t="shared" si="158"/>
        <v/>
      </c>
      <c r="JH35" s="123"/>
      <c r="JI35" s="123"/>
      <c r="JJ35" s="124" t="str">
        <f t="shared" si="159"/>
        <v/>
      </c>
      <c r="JK35" s="125" t="str">
        <f t="shared" si="160"/>
        <v/>
      </c>
      <c r="JL35" s="125" t="str">
        <f t="shared" si="161"/>
        <v/>
      </c>
      <c r="JM35" s="125" t="str">
        <f>IF(JH35&lt;&gt;"", IF(RANK(JL35, JL$5:JL$62)+COUNTIF(JL$5:JL35,JL35)-1&lt;=(JM$65-JK$63), RANK(JL35, JL$5:JL$62)+COUNTIF(JL$5:JL35,JL35)-1, ""), "")</f>
        <v/>
      </c>
      <c r="JN35" s="135" t="str">
        <f t="shared" si="162"/>
        <v/>
      </c>
      <c r="JO35" s="123"/>
      <c r="JP35" s="123"/>
      <c r="JQ35" s="124" t="str">
        <f t="shared" si="163"/>
        <v/>
      </c>
      <c r="JR35" s="125" t="str">
        <f t="shared" si="164"/>
        <v/>
      </c>
      <c r="JS35" s="125" t="str">
        <f t="shared" si="165"/>
        <v/>
      </c>
      <c r="JT35" s="125" t="str">
        <f>IF(JO35&lt;&gt;"", IF(RANK(JS35, JS$5:JS$62)+COUNTIF(JS$5:JS35,JS35)-1&lt;=(JT$65-JR$63), RANK(JS35, JS$5:JS$62)+COUNTIF(JS$5:JS35,JS35)-1, ""), "")</f>
        <v/>
      </c>
      <c r="JU35" s="135" t="str">
        <f t="shared" si="166"/>
        <v/>
      </c>
      <c r="JV35" s="123"/>
      <c r="JW35" s="123"/>
      <c r="JX35" s="124" t="str">
        <f t="shared" si="167"/>
        <v/>
      </c>
      <c r="JY35" s="125" t="str">
        <f t="shared" si="168"/>
        <v/>
      </c>
      <c r="JZ35" s="125" t="str">
        <f t="shared" si="169"/>
        <v/>
      </c>
      <c r="KA35" s="125" t="str">
        <f>IF(JV35&lt;&gt;"", IF(RANK(JZ35, JZ$5:JZ$62)+COUNTIF(JZ$5:JZ35,JZ35)-1&lt;=(KA$65-JY$63), RANK(JZ35, JZ$5:JZ$62)+COUNTIF(JZ$5:JZ35,JZ35)-1, ""), "")</f>
        <v/>
      </c>
      <c r="KB35" s="135" t="str">
        <f t="shared" si="170"/>
        <v/>
      </c>
      <c r="KC35" s="132" t="str">
        <f t="shared" si="171"/>
        <v/>
      </c>
      <c r="KD35" s="36">
        <f t="shared" si="172"/>
        <v>7446</v>
      </c>
      <c r="KE35" s="36">
        <v>10927</v>
      </c>
      <c r="KF35" s="36">
        <f t="shared" si="173"/>
        <v>18373</v>
      </c>
      <c r="KG35" s="37"/>
      <c r="KH35" s="67" t="str">
        <f t="shared" si="2"/>
        <v/>
      </c>
      <c r="KI35" s="69" t="str">
        <f t="shared" si="3"/>
        <v/>
      </c>
      <c r="KJ35" s="69" t="str">
        <f t="shared" si="174"/>
        <v/>
      </c>
      <c r="KK35" s="69"/>
      <c r="KL35" s="66" t="str">
        <f t="shared" si="175"/>
        <v/>
      </c>
      <c r="KM35" s="69" t="str">
        <f t="shared" si="176"/>
        <v/>
      </c>
      <c r="KN35" s="67" t="str">
        <f t="shared" si="177"/>
        <v/>
      </c>
      <c r="KO35" s="67" t="str">
        <f>IF(KN35&lt;&gt;"", IF(RANK(KN35, $KN$5:$KN$62)+COUNTIF(KN$5:KN35,KN35)-1&lt;=(400-$KJ$63-$KM$63), RANK(KN35, $KN$5:$KN$62)+COUNTIF(KN$5:KN35,KN35)-1, ""), "")</f>
        <v/>
      </c>
      <c r="KP35" s="76" t="str">
        <f t="shared" si="178"/>
        <v/>
      </c>
      <c r="KQ35" s="86" t="str">
        <f t="shared" si="4"/>
        <v/>
      </c>
      <c r="KS35" s="126">
        <f t="shared" si="5"/>
        <v>5.7560468724486579E-4</v>
      </c>
      <c r="KT35" s="45">
        <f t="shared" si="6"/>
        <v>0</v>
      </c>
      <c r="KU35" s="53">
        <f t="shared" si="179"/>
        <v>-5.7560468724486579E-4</v>
      </c>
      <c r="KW35" s="80" t="str">
        <f t="shared" si="7"/>
        <v/>
      </c>
      <c r="KX35" s="45" t="str">
        <f t="shared" si="180"/>
        <v/>
      </c>
      <c r="KY35" s="45" t="str">
        <f t="shared" si="8"/>
        <v/>
      </c>
      <c r="KZ35" s="127" t="str">
        <f t="shared" si="181"/>
        <v/>
      </c>
    </row>
    <row r="36" spans="1:312" ht="15" customHeight="1" x14ac:dyDescent="0.2">
      <c r="A36" s="128" t="s">
        <v>202</v>
      </c>
      <c r="B36" s="123">
        <v>102</v>
      </c>
      <c r="C36" s="123"/>
      <c r="D36" s="124">
        <f t="shared" si="0"/>
        <v>2.0668693009118543E-3</v>
      </c>
      <c r="E36" s="125">
        <f t="shared" si="9"/>
        <v>0</v>
      </c>
      <c r="F36" s="125">
        <f t="shared" si="1"/>
        <v>102</v>
      </c>
      <c r="G36" s="125" t="str">
        <f>IF(B36&lt;&gt;"", IF(RANK(F36, F$5:F$62)+COUNTIF(F$5:F36,F36)-1&lt;=(G$65-E$63), RANK(F36, F$5:F$62)+COUNTIF(F$5:F36,F36)-1, ""), "")</f>
        <v/>
      </c>
      <c r="H36" s="135">
        <f t="shared" si="10"/>
        <v>0</v>
      </c>
      <c r="I36" s="123">
        <v>44</v>
      </c>
      <c r="J36" s="123"/>
      <c r="K36" s="124">
        <f t="shared" si="11"/>
        <v>9.5770846483686305E-4</v>
      </c>
      <c r="L36" s="125">
        <f t="shared" si="12"/>
        <v>0</v>
      </c>
      <c r="M36" s="125">
        <f t="shared" si="13"/>
        <v>44</v>
      </c>
      <c r="N36" s="125" t="str">
        <f>IF(I36&lt;&gt;"", IF(RANK(M36, M$5:M$62)+COUNTIF(M$5:M36,M36)-1&lt;=(N$65-L$63), RANK(M36, M$5:M$62)+COUNTIF(M$5:M36,M36)-1, ""), "")</f>
        <v/>
      </c>
      <c r="O36" s="135">
        <f t="shared" si="14"/>
        <v>0</v>
      </c>
      <c r="P36" s="123">
        <v>31</v>
      </c>
      <c r="Q36" s="123"/>
      <c r="R36" s="124">
        <f t="shared" si="15"/>
        <v>7.4402976119044759E-4</v>
      </c>
      <c r="S36" s="125">
        <f t="shared" si="16"/>
        <v>0</v>
      </c>
      <c r="T36" s="125">
        <f t="shared" si="17"/>
        <v>31</v>
      </c>
      <c r="U36" s="125" t="str">
        <f>IF(P36&lt;&gt;"", IF(RANK(T36, T$5:T$62)+COUNTIF(T$5:T36,T36)-1&lt;=(U$65-S$63), RANK(T36, T$5:T$62)+COUNTIF(T$5:T36,T36)-1, ""), "")</f>
        <v/>
      </c>
      <c r="V36" s="135">
        <f t="shared" si="18"/>
        <v>0</v>
      </c>
      <c r="W36" s="123">
        <v>57</v>
      </c>
      <c r="X36" s="123"/>
      <c r="Y36" s="124">
        <f t="shared" si="19"/>
        <v>1.4254632755645584E-3</v>
      </c>
      <c r="Z36" s="125">
        <f t="shared" si="20"/>
        <v>0</v>
      </c>
      <c r="AA36" s="125">
        <f t="shared" si="21"/>
        <v>57</v>
      </c>
      <c r="AB36" s="125" t="str">
        <f>IF(W36&lt;&gt;"", IF(RANK(AA36, AA$5:AA$62)+COUNTIF(AA$5:AA36,AA36)-1&lt;=(AB$65-Z$63), RANK(AA36, AA$5:AA$62)+COUNTIF(AA$5:AA36,AA36)-1, ""), "")</f>
        <v/>
      </c>
      <c r="AC36" s="135">
        <f t="shared" si="22"/>
        <v>0</v>
      </c>
      <c r="AD36" s="123">
        <v>65</v>
      </c>
      <c r="AE36" s="123"/>
      <c r="AF36" s="124">
        <f t="shared" si="23"/>
        <v>1.676727028839705E-3</v>
      </c>
      <c r="AG36" s="125">
        <f t="shared" si="24"/>
        <v>0</v>
      </c>
      <c r="AH36" s="125">
        <f t="shared" si="25"/>
        <v>65</v>
      </c>
      <c r="AI36" s="125" t="str">
        <f>IF(AD36&lt;&gt;"", IF(RANK(AH36, AH$5:AH$62)+COUNTIF(AH$5:AH36,AH36)-1&lt;=(AI$65-AG$63), RANK(AH36, AH$5:AH$62)+COUNTIF(AH$5:AH36,AH36)-1, ""), "")</f>
        <v/>
      </c>
      <c r="AJ36" s="135">
        <f t="shared" si="26"/>
        <v>0</v>
      </c>
      <c r="AK36" s="123">
        <v>66</v>
      </c>
      <c r="AL36" s="123"/>
      <c r="AM36" s="124">
        <f t="shared" si="27"/>
        <v>1.3377926421404682E-3</v>
      </c>
      <c r="AN36" s="125">
        <f t="shared" si="28"/>
        <v>0</v>
      </c>
      <c r="AO36" s="125">
        <f t="shared" si="29"/>
        <v>66</v>
      </c>
      <c r="AP36" s="125" t="str">
        <f>IF(AK36&lt;&gt;"", IF(RANK(AO36, AO$5:AO$62)+COUNTIF(AO$5:AO36,AO36)-1&lt;=(AP$65-AN$63), RANK(AO36, AO$5:AO$62)+COUNTIF(AO$5:AO36,AO36)-1, ""), "")</f>
        <v/>
      </c>
      <c r="AQ36" s="135">
        <f t="shared" si="30"/>
        <v>0</v>
      </c>
      <c r="AR36" s="123">
        <v>88</v>
      </c>
      <c r="AS36" s="123"/>
      <c r="AT36" s="124">
        <f t="shared" si="31"/>
        <v>2.0772353885374377E-3</v>
      </c>
      <c r="AU36" s="125">
        <f t="shared" si="32"/>
        <v>0</v>
      </c>
      <c r="AV36" s="125">
        <f t="shared" si="33"/>
        <v>88</v>
      </c>
      <c r="AW36" s="125" t="str">
        <f>IF(AR36&lt;&gt;"", IF(RANK(AV36, AV$5:AV$62)+COUNTIF(AV$5:AV36,AV36)-1&lt;=(AW$65-AU$63), RANK(AV36, AV$5:AV$62)+COUNTIF(AV$5:AV36,AV36)-1, ""), "")</f>
        <v/>
      </c>
      <c r="AX36" s="135">
        <f t="shared" si="34"/>
        <v>0</v>
      </c>
      <c r="AY36" s="123">
        <v>53</v>
      </c>
      <c r="AZ36" s="123"/>
      <c r="BA36" s="124">
        <f t="shared" si="35"/>
        <v>1.0729830954550057E-3</v>
      </c>
      <c r="BB36" s="125">
        <f t="shared" si="36"/>
        <v>0</v>
      </c>
      <c r="BC36" s="125">
        <f t="shared" si="37"/>
        <v>53</v>
      </c>
      <c r="BD36" s="125" t="str">
        <f>IF(AY36&lt;&gt;"", IF(RANK(BC36, BC$5:BC$62)+COUNTIF(BC$5:BC36,BC36)-1&lt;=(BD$65-BB$63), RANK(BC36, BC$5:BC$62)+COUNTIF(BC$5:BC36,BC36)-1, ""), "")</f>
        <v/>
      </c>
      <c r="BE36" s="135">
        <f t="shared" si="38"/>
        <v>0</v>
      </c>
      <c r="BF36" s="123">
        <v>53</v>
      </c>
      <c r="BG36" s="123"/>
      <c r="BH36" s="124">
        <f t="shared" si="39"/>
        <v>1.0401334510842901E-3</v>
      </c>
      <c r="BI36" s="125">
        <f t="shared" si="40"/>
        <v>0</v>
      </c>
      <c r="BJ36" s="125">
        <f t="shared" si="41"/>
        <v>53</v>
      </c>
      <c r="BK36" s="125" t="str">
        <f>IF(BF36&lt;&gt;"", IF(RANK(BJ36, BJ$5:BJ$62)+COUNTIF(BJ$5:BJ36,BJ36)-1&lt;=(BK$65-BI$63), RANK(BJ36, BJ$5:BJ$62)+COUNTIF(BJ$5:BJ36,BJ36)-1, ""), "")</f>
        <v/>
      </c>
      <c r="BL36" s="135">
        <f t="shared" si="42"/>
        <v>0</v>
      </c>
      <c r="BM36" s="123">
        <v>68</v>
      </c>
      <c r="BN36" s="123"/>
      <c r="BO36" s="124">
        <f t="shared" si="43"/>
        <v>1.3806265608186303E-3</v>
      </c>
      <c r="BP36" s="125">
        <f t="shared" si="44"/>
        <v>0</v>
      </c>
      <c r="BQ36" s="125">
        <f t="shared" si="45"/>
        <v>68</v>
      </c>
      <c r="BR36" s="125" t="str">
        <f>IF(BM36&lt;&gt;"", IF(RANK(BQ36, BQ$5:BQ$62)+COUNTIF(BQ$5:BQ36,BQ36)-1&lt;=(BR$65-BP$63), RANK(BQ36, BQ$5:BQ$62)+COUNTIF(BQ$5:BQ36,BQ36)-1, ""), "")</f>
        <v/>
      </c>
      <c r="BS36" s="135">
        <f t="shared" si="46"/>
        <v>0</v>
      </c>
      <c r="BT36" s="123">
        <v>61</v>
      </c>
      <c r="BU36" s="123"/>
      <c r="BV36" s="124">
        <f t="shared" si="47"/>
        <v>1.2218572229789279E-3</v>
      </c>
      <c r="BW36" s="125">
        <f t="shared" si="48"/>
        <v>0</v>
      </c>
      <c r="BX36" s="125">
        <f t="shared" si="49"/>
        <v>61</v>
      </c>
      <c r="BY36" s="125" t="str">
        <f>IF(BT36&lt;&gt;"", IF(RANK(BX36, BX$5:BX$62)+COUNTIF(BX$5:BX36,BX36)-1&lt;=(BY$65-BW$63), RANK(BX36, BX$5:BX$62)+COUNTIF(BX$5:BX36,BX36)-1, ""), "")</f>
        <v/>
      </c>
      <c r="BZ36" s="135">
        <f t="shared" si="50"/>
        <v>0</v>
      </c>
      <c r="CA36" s="123">
        <v>76</v>
      </c>
      <c r="CB36" s="123"/>
      <c r="CC36" s="124">
        <f t="shared" si="51"/>
        <v>1.5123174274684602E-3</v>
      </c>
      <c r="CD36" s="125">
        <f t="shared" si="52"/>
        <v>0</v>
      </c>
      <c r="CE36" s="125">
        <f t="shared" si="53"/>
        <v>76</v>
      </c>
      <c r="CF36" s="125" t="str">
        <f>IF(CA36&lt;&gt;"", IF(RANK(CE36, CE$5:CE$62)+COUNTIF(CE$5:CE36,CE36)-1&lt;=(CF$65-CD$63), RANK(CE36, CE$5:CE$62)+COUNTIF(CE$5:CE36,CE36)-1, ""), "")</f>
        <v/>
      </c>
      <c r="CG36" s="135">
        <f t="shared" si="54"/>
        <v>0</v>
      </c>
      <c r="CH36" s="123">
        <v>19</v>
      </c>
      <c r="CI36" s="123"/>
      <c r="CJ36" s="124">
        <f t="shared" si="55"/>
        <v>3.6669625969815107E-4</v>
      </c>
      <c r="CK36" s="125">
        <f t="shared" si="56"/>
        <v>0</v>
      </c>
      <c r="CL36" s="125">
        <f t="shared" si="57"/>
        <v>19</v>
      </c>
      <c r="CM36" s="125" t="str">
        <f>IF(CH36&lt;&gt;"", IF(RANK(CL36, CL$5:CL$62)+COUNTIF(CL$5:CL36,CL36)-1&lt;=(CM$65-CK$63), RANK(CL36, CL$5:CL$62)+COUNTIF(CL$5:CL36,CL36)-1, ""), "")</f>
        <v/>
      </c>
      <c r="CN36" s="135">
        <f t="shared" si="58"/>
        <v>0</v>
      </c>
      <c r="CO36" s="123">
        <v>109</v>
      </c>
      <c r="CP36" s="123"/>
      <c r="CQ36" s="124">
        <f t="shared" si="59"/>
        <v>2.1511742648509967E-3</v>
      </c>
      <c r="CR36" s="125">
        <f t="shared" si="60"/>
        <v>0</v>
      </c>
      <c r="CS36" s="125">
        <f t="shared" si="61"/>
        <v>109</v>
      </c>
      <c r="CT36" s="125" t="str">
        <f>IF(CO36&lt;&gt;"", IF(RANK(CS36, CS$5:CS$62)+COUNTIF(CS$5:CS36,CS36)-1&lt;=(CT$65-CR$63), RANK(CS36, CS$5:CS$62)+COUNTIF(CS$5:CS36,CS36)-1, ""), "")</f>
        <v/>
      </c>
      <c r="CU36" s="135">
        <f t="shared" si="62"/>
        <v>0</v>
      </c>
      <c r="CV36" s="123">
        <v>50</v>
      </c>
      <c r="CW36" s="123"/>
      <c r="CX36" s="124">
        <f t="shared" si="63"/>
        <v>1.0692899914456801E-3</v>
      </c>
      <c r="CY36" s="125">
        <f t="shared" si="64"/>
        <v>0</v>
      </c>
      <c r="CZ36" s="125">
        <f t="shared" si="65"/>
        <v>50</v>
      </c>
      <c r="DA36" s="125" t="str">
        <f>IF(CV36&lt;&gt;"", IF(RANK(CZ36, CZ$5:CZ$62)+COUNTIF(CZ$5:CZ36,CZ36)-1&lt;=(DA$65-CY$63), RANK(CZ36, CZ$5:CZ$62)+COUNTIF(CZ$5:CZ36,CZ36)-1, ""), "")</f>
        <v/>
      </c>
      <c r="DB36" s="135">
        <f t="shared" si="66"/>
        <v>0</v>
      </c>
      <c r="DC36" s="123">
        <v>33</v>
      </c>
      <c r="DD36" s="123"/>
      <c r="DE36" s="124">
        <f t="shared" si="67"/>
        <v>6.3960925689033612E-4</v>
      </c>
      <c r="DF36" s="125">
        <f t="shared" si="68"/>
        <v>0</v>
      </c>
      <c r="DG36" s="125">
        <f t="shared" si="69"/>
        <v>33</v>
      </c>
      <c r="DH36" s="125" t="str">
        <f>IF(DC36&lt;&gt;"", IF(RANK(DG36, DG$5:DG$62)+COUNTIF(DG$5:DG36,DG36)-1&lt;=(DH$65-DF$63), RANK(DG36, DG$5:DG$62)+COUNTIF(DG$5:DG36,DG36)-1, ""), "")</f>
        <v/>
      </c>
      <c r="DI36" s="135">
        <f t="shared" si="70"/>
        <v>0</v>
      </c>
      <c r="DJ36" s="123">
        <v>40</v>
      </c>
      <c r="DK36" s="123"/>
      <c r="DL36" s="124">
        <f t="shared" si="71"/>
        <v>8.2834600012425194E-4</v>
      </c>
      <c r="DM36" s="125">
        <f t="shared" si="72"/>
        <v>0</v>
      </c>
      <c r="DN36" s="125">
        <f t="shared" si="73"/>
        <v>40</v>
      </c>
      <c r="DO36" s="125" t="str">
        <f>IF(DJ36&lt;&gt;"", IF(RANK(DN36, DN$5:DN$62)+COUNTIF(DN$5:DN36,DN36)-1&lt;=(DO$65-DM$63), RANK(DN36, DN$5:DN$62)+COUNTIF(DN$5:DN36,DN36)-1, ""), "")</f>
        <v/>
      </c>
      <c r="DP36" s="135">
        <f t="shared" si="74"/>
        <v>0</v>
      </c>
      <c r="DQ36" s="123">
        <v>46</v>
      </c>
      <c r="DR36" s="123"/>
      <c r="DS36" s="124">
        <f t="shared" si="75"/>
        <v>9.4264226725957498E-4</v>
      </c>
      <c r="DT36" s="125">
        <f t="shared" si="76"/>
        <v>0</v>
      </c>
      <c r="DU36" s="125">
        <f t="shared" si="77"/>
        <v>46</v>
      </c>
      <c r="DV36" s="125" t="str">
        <f>IF(DQ36&lt;&gt;"", IF(RANK(DU36, DU$5:DU$62)+COUNTIF(DU$5:DU36,DU36)-1&lt;=(DV$65-DT$63), RANK(DU36, DU$5:DU$62)+COUNTIF(DU$5:DU36,DU36)-1, ""), "")</f>
        <v/>
      </c>
      <c r="DW36" s="135">
        <f t="shared" si="78"/>
        <v>0</v>
      </c>
      <c r="DX36" s="123">
        <v>36</v>
      </c>
      <c r="DY36" s="123"/>
      <c r="DZ36" s="124">
        <f t="shared" si="79"/>
        <v>7.865585876903581E-4</v>
      </c>
      <c r="EA36" s="125">
        <f t="shared" si="80"/>
        <v>0</v>
      </c>
      <c r="EB36" s="125">
        <f t="shared" si="81"/>
        <v>36</v>
      </c>
      <c r="EC36" s="125" t="str">
        <f>IF(DX36&lt;&gt;"", IF(RANK(EB36, EB$5:EB$62)+COUNTIF(EB$5:EB36,EB36)-1&lt;=(EC$65-EA$63), RANK(EB36, EB$5:EB$62)+COUNTIF(EB$5:EB36,EB36)-1, ""), "")</f>
        <v/>
      </c>
      <c r="ED36" s="135">
        <f t="shared" si="82"/>
        <v>0</v>
      </c>
      <c r="EE36" s="123">
        <v>47</v>
      </c>
      <c r="EF36" s="123"/>
      <c r="EG36" s="124">
        <f t="shared" si="83"/>
        <v>9.0091816979432228E-4</v>
      </c>
      <c r="EH36" s="125">
        <f t="shared" si="84"/>
        <v>0</v>
      </c>
      <c r="EI36" s="125">
        <f t="shared" si="85"/>
        <v>47</v>
      </c>
      <c r="EJ36" s="125" t="str">
        <f>IF(EE36&lt;&gt;"", IF(RANK(EI36, EI$5:EI$62)+COUNTIF(EI$5:EI36,EI36)-1&lt;=(EJ$65-EH$63), RANK(EI36, EI$5:EI$62)+COUNTIF(EI$5:EI36,EI36)-1, ""), "")</f>
        <v/>
      </c>
      <c r="EK36" s="135">
        <f t="shared" si="86"/>
        <v>0</v>
      </c>
      <c r="EL36" s="123">
        <v>39</v>
      </c>
      <c r="EM36" s="123"/>
      <c r="EN36" s="124">
        <f t="shared" si="87"/>
        <v>8.3269280040994102E-4</v>
      </c>
      <c r="EO36" s="125">
        <f t="shared" si="88"/>
        <v>0</v>
      </c>
      <c r="EP36" s="125">
        <f t="shared" si="89"/>
        <v>39</v>
      </c>
      <c r="EQ36" s="125" t="str">
        <f>IF(EL36&lt;&gt;"", IF(RANK(EP36, EP$5:EP$62)+COUNTIF(EP$5:EP36,EP36)-1&lt;=(EQ$65-EO$63), RANK(EP36, EP$5:EP$62)+COUNTIF(EP$5:EP36,EP36)-1, ""), "")</f>
        <v/>
      </c>
      <c r="ER36" s="135">
        <f t="shared" si="90"/>
        <v>0</v>
      </c>
      <c r="ES36" s="123">
        <v>53</v>
      </c>
      <c r="ET36" s="123"/>
      <c r="EU36" s="124">
        <f t="shared" si="91"/>
        <v>1.0534684953289605E-3</v>
      </c>
      <c r="EV36" s="125">
        <f t="shared" si="92"/>
        <v>0</v>
      </c>
      <c r="EW36" s="125">
        <f t="shared" si="93"/>
        <v>53</v>
      </c>
      <c r="EX36" s="125" t="str">
        <f>IF(ES36&lt;&gt;"", IF(RANK(EW36, EW$5:EW$62)+COUNTIF(EW$5:EW36,EW36)-1&lt;=(EX$65-EV$63), RANK(EW36, EW$5:EW$62)+COUNTIF(EW$5:EW36,EW36)-1, ""), "")</f>
        <v/>
      </c>
      <c r="EY36" s="135">
        <f t="shared" si="94"/>
        <v>0</v>
      </c>
      <c r="EZ36" s="123">
        <v>36</v>
      </c>
      <c r="FA36" s="123"/>
      <c r="FB36" s="124">
        <f t="shared" si="95"/>
        <v>7.1670316543898072E-4</v>
      </c>
      <c r="FC36" s="125">
        <f t="shared" si="96"/>
        <v>0</v>
      </c>
      <c r="FD36" s="125">
        <f t="shared" si="97"/>
        <v>36</v>
      </c>
      <c r="FE36" s="125" t="str">
        <f>IF(EZ36&lt;&gt;"", IF(RANK(FD36, FD$5:FD$62)+COUNTIF(FD$5:FD36,FD36)-1&lt;=(FE$65-FC$63), RANK(FD36, FD$5:FD$62)+COUNTIF(FD$5:FD36,FD36)-1, ""), "")</f>
        <v/>
      </c>
      <c r="FF36" s="135">
        <f t="shared" si="98"/>
        <v>0</v>
      </c>
      <c r="FG36" s="123">
        <v>45</v>
      </c>
      <c r="FH36" s="123"/>
      <c r="FI36" s="124">
        <f t="shared" si="99"/>
        <v>9.6560307276355602E-4</v>
      </c>
      <c r="FJ36" s="125">
        <f t="shared" si="100"/>
        <v>0</v>
      </c>
      <c r="FK36" s="125">
        <f t="shared" si="101"/>
        <v>45</v>
      </c>
      <c r="FL36" s="125" t="str">
        <f>IF(FG36&lt;&gt;"", IF(RANK(FK36, FK$5:FK$62)+COUNTIF(FK$5:FK36,FK36)-1&lt;=(FL$65-FJ$63), RANK(FK36, FK$5:FK$62)+COUNTIF(FK$5:FK36,FK36)-1, ""), "")</f>
        <v/>
      </c>
      <c r="FM36" s="135">
        <f t="shared" si="102"/>
        <v>0</v>
      </c>
      <c r="FN36" s="123">
        <v>32</v>
      </c>
      <c r="FO36" s="123"/>
      <c r="FP36" s="124">
        <f t="shared" si="103"/>
        <v>6.930757401832319E-4</v>
      </c>
      <c r="FQ36" s="125">
        <f t="shared" si="104"/>
        <v>0</v>
      </c>
      <c r="FR36" s="125">
        <f t="shared" si="105"/>
        <v>32</v>
      </c>
      <c r="FS36" s="125" t="str">
        <f>IF(FN36&lt;&gt;"", IF(RANK(FR36, FR$5:FR$62)+COUNTIF(FR$5:FR36,FR36)-1&lt;=(FS$65-FQ$63), RANK(FR36, FR$5:FR$62)+COUNTIF(FR$5:FR36,FR36)-1, ""), "")</f>
        <v/>
      </c>
      <c r="FT36" s="135">
        <f t="shared" si="106"/>
        <v>0</v>
      </c>
      <c r="FU36" s="123">
        <v>89</v>
      </c>
      <c r="FV36" s="123"/>
      <c r="FW36" s="124">
        <f t="shared" si="107"/>
        <v>1.9079878231788364E-3</v>
      </c>
      <c r="FX36" s="125">
        <f t="shared" si="108"/>
        <v>0</v>
      </c>
      <c r="FY36" s="125">
        <f t="shared" si="109"/>
        <v>89</v>
      </c>
      <c r="FZ36" s="125" t="str">
        <f>IF(FU36&lt;&gt;"", IF(RANK(FY36, FY$5:FY$62)+COUNTIF(FY$5:FY36,FY36)-1&lt;=(FZ$65-FX$63), RANK(FY36, FY$5:FY$62)+COUNTIF(FY$5:FY36,FY36)-1, ""), "")</f>
        <v/>
      </c>
      <c r="GA36" s="135">
        <f t="shared" si="110"/>
        <v>0</v>
      </c>
      <c r="GB36" s="123">
        <v>47</v>
      </c>
      <c r="GC36" s="123"/>
      <c r="GD36" s="124">
        <f t="shared" si="111"/>
        <v>1.0933538046386116E-3</v>
      </c>
      <c r="GE36" s="125">
        <f t="shared" si="112"/>
        <v>0</v>
      </c>
      <c r="GF36" s="125">
        <f t="shared" si="113"/>
        <v>47</v>
      </c>
      <c r="GG36" s="125" t="str">
        <f>IF(GB36&lt;&gt;"", IF(RANK(GF36, GF$5:GF$62)+COUNTIF(GF$5:GF36,GF36)-1&lt;=(GG$65-GE$63), RANK(GF36, GF$5:GF$62)+COUNTIF(GF$5:GF36,GF36)-1, ""), "")</f>
        <v/>
      </c>
      <c r="GH36" s="135">
        <f t="shared" si="114"/>
        <v>0</v>
      </c>
      <c r="GI36" s="123">
        <v>33</v>
      </c>
      <c r="GJ36" s="123"/>
      <c r="GK36" s="124">
        <f t="shared" si="115"/>
        <v>7.0380481146562022E-4</v>
      </c>
      <c r="GL36" s="125">
        <f t="shared" si="116"/>
        <v>0</v>
      </c>
      <c r="GM36" s="125">
        <f t="shared" si="117"/>
        <v>33</v>
      </c>
      <c r="GN36" s="125" t="str">
        <f>IF(GI36&lt;&gt;"", IF(RANK(GM36, GM$5:GM$62)+COUNTIF(GM$5:GM36,GM36)-1&lt;=(GN$65-GL$63), RANK(GM36, GM$5:GM$62)+COUNTIF(GM$5:GM36,GM36)-1, ""), "")</f>
        <v/>
      </c>
      <c r="GO36" s="135">
        <f t="shared" si="118"/>
        <v>0</v>
      </c>
      <c r="GP36" s="123">
        <v>43</v>
      </c>
      <c r="GQ36" s="123"/>
      <c r="GR36" s="124">
        <f t="shared" si="119"/>
        <v>8.7026917628010522E-4</v>
      </c>
      <c r="GS36" s="125">
        <f t="shared" si="120"/>
        <v>0</v>
      </c>
      <c r="GT36" s="125">
        <f t="shared" si="121"/>
        <v>43</v>
      </c>
      <c r="GU36" s="125" t="str">
        <f>IF(GP36&lt;&gt;"", IF(RANK(GT36, GT$5:GT$62)+COUNTIF(GT$5:GT36,GT36)-1&lt;=(GU$65-GS$63), RANK(GT36, GT$5:GT$62)+COUNTIF(GT$5:GT36,GT36)-1, ""), "")</f>
        <v/>
      </c>
      <c r="GV36" s="135">
        <f t="shared" si="122"/>
        <v>0</v>
      </c>
      <c r="GW36" s="123">
        <v>49</v>
      </c>
      <c r="GX36" s="123"/>
      <c r="GY36" s="124">
        <f t="shared" si="123"/>
        <v>1.1451273662070576E-3</v>
      </c>
      <c r="GZ36" s="125">
        <f t="shared" si="124"/>
        <v>0</v>
      </c>
      <c r="HA36" s="125">
        <f t="shared" si="125"/>
        <v>49</v>
      </c>
      <c r="HB36" s="125" t="str">
        <f>IF(GW36&lt;&gt;"", IF(RANK(HA36, HA$5:HA$62)+COUNTIF(HA$5:HA36,HA36)-1&lt;=(HB$65-GZ$63), RANK(HA36, HA$5:HA$62)+COUNTIF(HA$5:HA36,HA36)-1, ""), "")</f>
        <v/>
      </c>
      <c r="HC36" s="135">
        <f t="shared" si="126"/>
        <v>0</v>
      </c>
      <c r="HD36" s="123">
        <v>26</v>
      </c>
      <c r="HE36" s="123"/>
      <c r="HF36" s="124">
        <f t="shared" si="127"/>
        <v>6.0525641920990754E-4</v>
      </c>
      <c r="HG36" s="125">
        <f t="shared" si="128"/>
        <v>0</v>
      </c>
      <c r="HH36" s="125">
        <f t="shared" si="129"/>
        <v>26</v>
      </c>
      <c r="HI36" s="125" t="str">
        <f>IF(HD36&lt;&gt;"", IF(RANK(HH36, HH$5:HH$62)+COUNTIF(HH$5:HH36,HH36)-1&lt;=(HI$65-HG$63), RANK(HH36, HH$5:HH$62)+COUNTIF(HH$5:HH36,HH36)-1, ""), "")</f>
        <v/>
      </c>
      <c r="HJ36" s="135">
        <f t="shared" si="130"/>
        <v>0</v>
      </c>
      <c r="HK36" s="123">
        <v>23</v>
      </c>
      <c r="HL36" s="123"/>
      <c r="HM36" s="124">
        <f t="shared" si="131"/>
        <v>5.6289769946157614E-4</v>
      </c>
      <c r="HN36" s="125">
        <f t="shared" si="132"/>
        <v>0</v>
      </c>
      <c r="HO36" s="125">
        <f t="shared" si="133"/>
        <v>23</v>
      </c>
      <c r="HP36" s="125" t="str">
        <f>IF(HK36&lt;&gt;"", IF(RANK(HO36, HO$5:HO$62)+COUNTIF(HO$5:HO36,HO36)-1&lt;=(HP$65-HN$63), RANK(HO36, HO$5:HO$62)+COUNTIF(HO$5:HO36,HO36)-1, ""), "")</f>
        <v/>
      </c>
      <c r="HQ36" s="135">
        <f t="shared" si="134"/>
        <v>0</v>
      </c>
      <c r="HR36" s="123">
        <v>30</v>
      </c>
      <c r="HS36" s="123"/>
      <c r="HT36" s="124">
        <f t="shared" si="135"/>
        <v>7.4704915583445391E-4</v>
      </c>
      <c r="HU36" s="125">
        <f t="shared" si="136"/>
        <v>0</v>
      </c>
      <c r="HV36" s="125">
        <f t="shared" si="137"/>
        <v>30</v>
      </c>
      <c r="HW36" s="125" t="str">
        <f>IF(HR36&lt;&gt;"", IF(RANK(HV36, HV$5:HV$62)+COUNTIF(HV$5:HV36,HV36)-1&lt;=(HW$65-HU$63), RANK(HV36, HV$5:HV$62)+COUNTIF(HV$5:HV36,HV36)-1, ""), "")</f>
        <v/>
      </c>
      <c r="HX36" s="135">
        <f t="shared" si="138"/>
        <v>0</v>
      </c>
      <c r="HY36" s="123">
        <v>38</v>
      </c>
      <c r="HZ36" s="123"/>
      <c r="IA36" s="124">
        <f t="shared" si="139"/>
        <v>1.0016342453476725E-3</v>
      </c>
      <c r="IB36" s="125">
        <f t="shared" si="140"/>
        <v>0</v>
      </c>
      <c r="IC36" s="125">
        <f t="shared" si="141"/>
        <v>38</v>
      </c>
      <c r="ID36" s="125" t="str">
        <f>IF(HY36&lt;&gt;"", IF(RANK(IC36, IC$5:IC$62)+COUNTIF(IC$5:IC36,IC36)-1&lt;=(ID$65-IB$63), RANK(IC36, IC$5:IC$62)+COUNTIF(IC$5:IC36,IC36)-1, ""), "")</f>
        <v/>
      </c>
      <c r="IE36" s="135">
        <f t="shared" si="142"/>
        <v>0</v>
      </c>
      <c r="IF36" s="123">
        <v>58</v>
      </c>
      <c r="IG36" s="123"/>
      <c r="IH36" s="124">
        <f t="shared" si="143"/>
        <v>1.4016771792455111E-3</v>
      </c>
      <c r="II36" s="125">
        <f t="shared" si="144"/>
        <v>0</v>
      </c>
      <c r="IJ36" s="125">
        <f t="shared" si="145"/>
        <v>58</v>
      </c>
      <c r="IK36" s="125" t="str">
        <f>IF(IF36&lt;&gt;"", IF(RANK(IJ36, IJ$5:IJ$62)+COUNTIF(IJ$5:IJ36,IJ36)-1&lt;=(IK$65-II$63), RANK(IJ36, IJ$5:IJ$62)+COUNTIF(IJ$5:IJ36,IJ36)-1, ""), "")</f>
        <v/>
      </c>
      <c r="IL36" s="135">
        <f t="shared" si="146"/>
        <v>0</v>
      </c>
      <c r="IM36" s="123">
        <v>58</v>
      </c>
      <c r="IN36" s="123"/>
      <c r="IO36" s="124">
        <f t="shared" si="147"/>
        <v>1.3863326720367139E-3</v>
      </c>
      <c r="IP36" s="125">
        <f t="shared" si="148"/>
        <v>0</v>
      </c>
      <c r="IQ36" s="125">
        <f t="shared" si="149"/>
        <v>58</v>
      </c>
      <c r="IR36" s="125" t="str">
        <f>IF(IM36&lt;&gt;"", IF(RANK(IQ36, IQ$5:IQ$62)+COUNTIF(IQ$5:IQ36,IQ36)-1&lt;=(IR$65-IP$63), RANK(IQ36, IQ$5:IQ$62)+COUNTIF(IQ$5:IQ36,IQ36)-1, ""), "")</f>
        <v/>
      </c>
      <c r="IS36" s="135">
        <f t="shared" si="150"/>
        <v>0</v>
      </c>
      <c r="IT36" s="123">
        <v>135</v>
      </c>
      <c r="IU36" s="123"/>
      <c r="IV36" s="124">
        <f t="shared" si="151"/>
        <v>2.7769778253178097E-3</v>
      </c>
      <c r="IW36" s="125">
        <f t="shared" si="152"/>
        <v>0</v>
      </c>
      <c r="IX36" s="125">
        <f t="shared" si="153"/>
        <v>135</v>
      </c>
      <c r="IY36" s="125" t="str">
        <f>IF(IT36&lt;&gt;"", IF(RANK(IX36, IX$5:IX$62)+COUNTIF(IX$5:IX36,IX36)-1&lt;=(IY$65-IW$63), RANK(IX36, IX$5:IX$62)+COUNTIF(IX$5:IX36,IX36)-1, ""), "")</f>
        <v/>
      </c>
      <c r="IZ36" s="135">
        <f t="shared" si="154"/>
        <v>0</v>
      </c>
      <c r="JA36" s="123">
        <v>96</v>
      </c>
      <c r="JB36" s="123"/>
      <c r="JC36" s="124">
        <f t="shared" si="155"/>
        <v>1.9528071602929211E-3</v>
      </c>
      <c r="JD36" s="125">
        <f t="shared" si="156"/>
        <v>0</v>
      </c>
      <c r="JE36" s="125">
        <f t="shared" si="157"/>
        <v>96</v>
      </c>
      <c r="JF36" s="125" t="str">
        <f>IF(JA36&lt;&gt;"", IF(RANK(JE36, JE$5:JE$62)+COUNTIF(JE$5:JE36,JE36)-1&lt;=(JF$65-JD$63), RANK(JE36, JE$5:JE$62)+COUNTIF(JE$5:JE36,JE36)-1, ""), "")</f>
        <v/>
      </c>
      <c r="JG36" s="135">
        <f t="shared" si="158"/>
        <v>0</v>
      </c>
      <c r="JH36" s="123">
        <v>46</v>
      </c>
      <c r="JI36" s="123"/>
      <c r="JJ36" s="124">
        <f t="shared" si="159"/>
        <v>9.5867286330575407E-4</v>
      </c>
      <c r="JK36" s="125">
        <f t="shared" si="160"/>
        <v>0</v>
      </c>
      <c r="JL36" s="125">
        <f t="shared" si="161"/>
        <v>46</v>
      </c>
      <c r="JM36" s="125" t="str">
        <f>IF(JH36&lt;&gt;"", IF(RANK(JL36, JL$5:JL$62)+COUNTIF(JL$5:JL36,JL36)-1&lt;=(JM$65-JK$63), RANK(JL36, JL$5:JL$62)+COUNTIF(JL$5:JL36,JL36)-1, ""), "")</f>
        <v/>
      </c>
      <c r="JN36" s="135">
        <f t="shared" si="162"/>
        <v>0</v>
      </c>
      <c r="JO36" s="123">
        <v>112</v>
      </c>
      <c r="JP36" s="123"/>
      <c r="JQ36" s="124">
        <f t="shared" si="163"/>
        <v>2.4695169007562896E-3</v>
      </c>
      <c r="JR36" s="125">
        <f t="shared" si="164"/>
        <v>0</v>
      </c>
      <c r="JS36" s="125">
        <f t="shared" si="165"/>
        <v>112</v>
      </c>
      <c r="JT36" s="125" t="str">
        <f>IF(JO36&lt;&gt;"", IF(RANK(JS36, JS$5:JS$62)+COUNTIF(JS$5:JS36,JS36)-1&lt;=(JT$65-JR$63), RANK(JS36, JS$5:JS$62)+COUNTIF(JS$5:JS36,JS36)-1, ""), "")</f>
        <v/>
      </c>
      <c r="JU36" s="135">
        <f t="shared" si="166"/>
        <v>0</v>
      </c>
      <c r="JV36" s="123">
        <v>51</v>
      </c>
      <c r="JW36" s="123"/>
      <c r="JX36" s="124">
        <f t="shared" si="167"/>
        <v>1.0517198713189805E-3</v>
      </c>
      <c r="JY36" s="125">
        <f t="shared" si="168"/>
        <v>0</v>
      </c>
      <c r="JZ36" s="125">
        <f t="shared" si="169"/>
        <v>51</v>
      </c>
      <c r="KA36" s="125" t="str">
        <f>IF(JV36&lt;&gt;"", IF(RANK(JZ36, JZ$5:JZ$62)+COUNTIF(JZ$5:JZ36,JZ36)-1&lt;=(KA$65-JY$63), RANK(JZ36, JZ$5:JZ$62)+COUNTIF(JZ$5:JZ36,JZ36)-1, ""), "")</f>
        <v/>
      </c>
      <c r="KB36" s="135">
        <f t="shared" si="170"/>
        <v>0</v>
      </c>
      <c r="KC36" s="132" t="str">
        <f t="shared" si="171"/>
        <v/>
      </c>
      <c r="KD36" s="36">
        <f t="shared" si="172"/>
        <v>2283</v>
      </c>
      <c r="KE36" s="36">
        <v>1972</v>
      </c>
      <c r="KF36" s="36">
        <f t="shared" si="173"/>
        <v>4255</v>
      </c>
      <c r="KG36" s="37"/>
      <c r="KH36" s="67" t="str">
        <f t="shared" si="2"/>
        <v/>
      </c>
      <c r="KI36" s="69" t="str">
        <f t="shared" si="3"/>
        <v/>
      </c>
      <c r="KJ36" s="69" t="str">
        <f t="shared" si="174"/>
        <v/>
      </c>
      <c r="KK36" s="69"/>
      <c r="KL36" s="66" t="str">
        <f t="shared" si="175"/>
        <v/>
      </c>
      <c r="KM36" s="69" t="str">
        <f t="shared" si="176"/>
        <v/>
      </c>
      <c r="KN36" s="67" t="str">
        <f t="shared" si="177"/>
        <v/>
      </c>
      <c r="KO36" s="67" t="str">
        <f>IF(KN36&lt;&gt;"", IF(RANK(KN36, $KN$5:$KN$62)+COUNTIF(KN$5:KN36,KN36)-1&lt;=(400-$KJ$63-$KM$63), RANK(KN36, $KN$5:$KN$62)+COUNTIF(KN$5:KN36,KN36)-1, ""), "")</f>
        <v/>
      </c>
      <c r="KP36" s="76" t="str">
        <f t="shared" si="178"/>
        <v/>
      </c>
      <c r="KQ36" s="86" t="str">
        <f t="shared" si="4"/>
        <v/>
      </c>
      <c r="KS36" s="126">
        <f t="shared" si="5"/>
        <v>1.3330419333951472E-4</v>
      </c>
      <c r="KT36" s="45">
        <f t="shared" si="6"/>
        <v>0</v>
      </c>
      <c r="KU36" s="53">
        <f t="shared" si="179"/>
        <v>-1.3330419333951472E-4</v>
      </c>
      <c r="KW36" s="80" t="str">
        <f t="shared" si="7"/>
        <v/>
      </c>
      <c r="KX36" s="45" t="str">
        <f t="shared" si="180"/>
        <v/>
      </c>
      <c r="KY36" s="45" t="str">
        <f t="shared" si="8"/>
        <v/>
      </c>
      <c r="KZ36" s="127" t="str">
        <f t="shared" si="181"/>
        <v/>
      </c>
    </row>
    <row r="37" spans="1:312" ht="15" customHeight="1" x14ac:dyDescent="0.2">
      <c r="A37" s="128" t="s">
        <v>203</v>
      </c>
      <c r="B37" s="123">
        <v>833</v>
      </c>
      <c r="C37" s="123"/>
      <c r="D37" s="124">
        <f t="shared" ref="D37:D62" si="182">IF(B37&lt;&gt;"", B37/C$63, "")</f>
        <v>1.6879432624113476E-2</v>
      </c>
      <c r="E37" s="125">
        <f t="shared" si="9"/>
        <v>0</v>
      </c>
      <c r="F37" s="125">
        <f t="shared" ref="F37:F62" si="183">IF(B37&lt;&gt;"", B37-_xlfn.NUMBERVALUE(E37)*C$63, "")</f>
        <v>833</v>
      </c>
      <c r="G37" s="125" t="str">
        <f>IF(B37&lt;&gt;"", IF(RANK(F37, F$5:F$62)+COUNTIF(F$5:F37,F37)-1&lt;=(G$65-E$63), RANK(F37, F$5:F$62)+COUNTIF(F$5:F37,F37)-1, ""), "")</f>
        <v/>
      </c>
      <c r="H37" s="135">
        <f t="shared" si="10"/>
        <v>0</v>
      </c>
      <c r="I37" s="123">
        <v>166</v>
      </c>
      <c r="J37" s="123"/>
      <c r="K37" s="124">
        <f t="shared" si="11"/>
        <v>3.6131728446118015E-3</v>
      </c>
      <c r="L37" s="125">
        <f t="shared" si="12"/>
        <v>0</v>
      </c>
      <c r="M37" s="125">
        <f t="shared" si="13"/>
        <v>166</v>
      </c>
      <c r="N37" s="125" t="str">
        <f>IF(I37&lt;&gt;"", IF(RANK(M37, M$5:M$62)+COUNTIF(M$5:M37,M37)-1&lt;=(N$65-L$63), RANK(M37, M$5:M$62)+COUNTIF(M$5:M37,M37)-1, ""), "")</f>
        <v/>
      </c>
      <c r="O37" s="135">
        <f t="shared" si="14"/>
        <v>0</v>
      </c>
      <c r="P37" s="123">
        <v>320</v>
      </c>
      <c r="Q37" s="123"/>
      <c r="R37" s="124">
        <f t="shared" si="15"/>
        <v>7.6803072122884914E-3</v>
      </c>
      <c r="S37" s="125">
        <f t="shared" si="16"/>
        <v>0</v>
      </c>
      <c r="T37" s="125">
        <f t="shared" si="17"/>
        <v>320</v>
      </c>
      <c r="U37" s="125" t="str">
        <f>IF(P37&lt;&gt;"", IF(RANK(T37, T$5:T$62)+COUNTIF(T$5:T37,T37)-1&lt;=(U$65-S$63), RANK(T37, T$5:T$62)+COUNTIF(T$5:T37,T37)-1, ""), "")</f>
        <v/>
      </c>
      <c r="V37" s="135">
        <f t="shared" si="18"/>
        <v>0</v>
      </c>
      <c r="W37" s="123">
        <v>139</v>
      </c>
      <c r="X37" s="123"/>
      <c r="Y37" s="124">
        <f t="shared" si="19"/>
        <v>3.476129742166204E-3</v>
      </c>
      <c r="Z37" s="125">
        <f t="shared" si="20"/>
        <v>0</v>
      </c>
      <c r="AA37" s="125">
        <f t="shared" si="21"/>
        <v>139</v>
      </c>
      <c r="AB37" s="125" t="str">
        <f>IF(W37&lt;&gt;"", IF(RANK(AA37, AA$5:AA$62)+COUNTIF(AA$5:AA37,AA37)-1&lt;=(AB$65-Z$63), RANK(AA37, AA$5:AA$62)+COUNTIF(AA$5:AA37,AA37)-1, ""), "")</f>
        <v/>
      </c>
      <c r="AC37" s="135">
        <f t="shared" si="22"/>
        <v>0</v>
      </c>
      <c r="AD37" s="123">
        <v>163</v>
      </c>
      <c r="AE37" s="123"/>
      <c r="AF37" s="124">
        <f t="shared" si="23"/>
        <v>4.2047154723211062E-3</v>
      </c>
      <c r="AG37" s="125">
        <f t="shared" si="24"/>
        <v>0</v>
      </c>
      <c r="AH37" s="125">
        <f t="shared" si="25"/>
        <v>163</v>
      </c>
      <c r="AI37" s="125" t="str">
        <f>IF(AD37&lt;&gt;"", IF(RANK(AH37, AH$5:AH$62)+COUNTIF(AH$5:AH37,AH37)-1&lt;=(AI$65-AG$63), RANK(AH37, AH$5:AH$62)+COUNTIF(AH$5:AH37,AH37)-1, ""), "")</f>
        <v/>
      </c>
      <c r="AJ37" s="135">
        <f t="shared" si="26"/>
        <v>0</v>
      </c>
      <c r="AK37" s="123">
        <v>281</v>
      </c>
      <c r="AL37" s="123"/>
      <c r="AM37" s="124">
        <f t="shared" si="27"/>
        <v>5.6957535218404784E-3</v>
      </c>
      <c r="AN37" s="125">
        <f t="shared" si="28"/>
        <v>0</v>
      </c>
      <c r="AO37" s="125">
        <f t="shared" si="29"/>
        <v>281</v>
      </c>
      <c r="AP37" s="125" t="str">
        <f>IF(AK37&lt;&gt;"", IF(RANK(AO37, AO$5:AO$62)+COUNTIF(AO$5:AO37,AO37)-1&lt;=(AP$65-AN$63), RANK(AO37, AO$5:AO$62)+COUNTIF(AO$5:AO37,AO37)-1, ""), "")</f>
        <v/>
      </c>
      <c r="AQ37" s="135">
        <f t="shared" si="30"/>
        <v>0</v>
      </c>
      <c r="AR37" s="123">
        <v>247</v>
      </c>
      <c r="AS37" s="123"/>
      <c r="AT37" s="124">
        <f t="shared" si="31"/>
        <v>5.8304220564630348E-3</v>
      </c>
      <c r="AU37" s="125">
        <f t="shared" si="32"/>
        <v>0</v>
      </c>
      <c r="AV37" s="125">
        <f t="shared" si="33"/>
        <v>247</v>
      </c>
      <c r="AW37" s="125" t="str">
        <f>IF(AR37&lt;&gt;"", IF(RANK(AV37, AV$5:AV$62)+COUNTIF(AV$5:AV37,AV37)-1&lt;=(AW$65-AU$63), RANK(AV37, AV$5:AV$62)+COUNTIF(AV$5:AV37,AV37)-1, ""), "")</f>
        <v/>
      </c>
      <c r="AX37" s="135">
        <f t="shared" si="34"/>
        <v>0</v>
      </c>
      <c r="AY37" s="123">
        <v>229</v>
      </c>
      <c r="AZ37" s="123"/>
      <c r="BA37" s="124">
        <f t="shared" si="35"/>
        <v>4.636096770928232E-3</v>
      </c>
      <c r="BB37" s="125">
        <f t="shared" si="36"/>
        <v>0</v>
      </c>
      <c r="BC37" s="125">
        <f t="shared" si="37"/>
        <v>229</v>
      </c>
      <c r="BD37" s="125" t="str">
        <f>IF(AY37&lt;&gt;"", IF(RANK(BC37, BC$5:BC$62)+COUNTIF(BC$5:BC37,BC37)-1&lt;=(BD$65-BB$63), RANK(BC37, BC$5:BC$62)+COUNTIF(BC$5:BC37,BC37)-1, ""), "")</f>
        <v/>
      </c>
      <c r="BE37" s="135">
        <f t="shared" si="38"/>
        <v>0</v>
      </c>
      <c r="BF37" s="123">
        <v>290</v>
      </c>
      <c r="BG37" s="123"/>
      <c r="BH37" s="124">
        <f t="shared" si="39"/>
        <v>5.6912962417819644E-3</v>
      </c>
      <c r="BI37" s="125">
        <f t="shared" si="40"/>
        <v>0</v>
      </c>
      <c r="BJ37" s="125">
        <f t="shared" si="41"/>
        <v>290</v>
      </c>
      <c r="BK37" s="125" t="str">
        <f>IF(BF37&lt;&gt;"", IF(RANK(BJ37, BJ$5:BJ$62)+COUNTIF(BJ$5:BJ37,BJ37)-1&lt;=(BK$65-BI$63), RANK(BJ37, BJ$5:BJ$62)+COUNTIF(BJ$5:BJ37,BJ37)-1, ""), "")</f>
        <v/>
      </c>
      <c r="BL37" s="135">
        <f t="shared" si="42"/>
        <v>0</v>
      </c>
      <c r="BM37" s="123">
        <v>357</v>
      </c>
      <c r="BN37" s="123"/>
      <c r="BO37" s="124">
        <f t="shared" si="43"/>
        <v>7.2482894442978093E-3</v>
      </c>
      <c r="BP37" s="125">
        <f t="shared" si="44"/>
        <v>0</v>
      </c>
      <c r="BQ37" s="125">
        <f t="shared" si="45"/>
        <v>357</v>
      </c>
      <c r="BR37" s="125" t="str">
        <f>IF(BM37&lt;&gt;"", IF(RANK(BQ37, BQ$5:BQ$62)+COUNTIF(BQ$5:BQ37,BQ37)-1&lt;=(BR$65-BP$63), RANK(BQ37, BQ$5:BQ$62)+COUNTIF(BQ$5:BQ37,BQ37)-1, ""), "")</f>
        <v/>
      </c>
      <c r="BS37" s="135">
        <f t="shared" si="46"/>
        <v>0</v>
      </c>
      <c r="BT37" s="123">
        <v>690</v>
      </c>
      <c r="BU37" s="123"/>
      <c r="BV37" s="124">
        <f t="shared" si="47"/>
        <v>1.3821007932056727E-2</v>
      </c>
      <c r="BW37" s="125">
        <f t="shared" si="48"/>
        <v>0</v>
      </c>
      <c r="BX37" s="125">
        <f t="shared" si="49"/>
        <v>690</v>
      </c>
      <c r="BY37" s="125" t="str">
        <f>IF(BT37&lt;&gt;"", IF(RANK(BX37, BX$5:BX$62)+COUNTIF(BX$5:BX37,BX37)-1&lt;=(BY$65-BW$63), RANK(BX37, BX$5:BX$62)+COUNTIF(BX$5:BX37,BX37)-1, ""), "")</f>
        <v/>
      </c>
      <c r="BZ37" s="135">
        <f t="shared" si="50"/>
        <v>0</v>
      </c>
      <c r="CA37" s="123">
        <v>1966</v>
      </c>
      <c r="CB37" s="123"/>
      <c r="CC37" s="124">
        <f t="shared" si="51"/>
        <v>3.9121263978986749E-2</v>
      </c>
      <c r="CD37" s="125">
        <f t="shared" si="52"/>
        <v>0</v>
      </c>
      <c r="CE37" s="125">
        <f t="shared" si="53"/>
        <v>1966</v>
      </c>
      <c r="CF37" s="125" t="str">
        <f>IF(CA37&lt;&gt;"", IF(RANK(CE37, CE$5:CE$62)+COUNTIF(CE$5:CE37,CE37)-1&lt;=(CF$65-CD$63), RANK(CE37, CE$5:CE$62)+COUNTIF(CE$5:CE37,CE37)-1, ""), "")</f>
        <v/>
      </c>
      <c r="CG37" s="135">
        <f t="shared" si="54"/>
        <v>0</v>
      </c>
      <c r="CH37" s="123">
        <v>838</v>
      </c>
      <c r="CI37" s="123"/>
      <c r="CJ37" s="124">
        <f t="shared" si="55"/>
        <v>1.6173235033002664E-2</v>
      </c>
      <c r="CK37" s="125">
        <f t="shared" si="56"/>
        <v>0</v>
      </c>
      <c r="CL37" s="125">
        <f t="shared" si="57"/>
        <v>838</v>
      </c>
      <c r="CM37" s="125" t="str">
        <f>IF(CH37&lt;&gt;"", IF(RANK(CL37, CL$5:CL$62)+COUNTIF(CL$5:CL37,CL37)-1&lt;=(CM$65-CK$63), RANK(CL37, CL$5:CL$62)+COUNTIF(CL$5:CL37,CL37)-1, ""), "")</f>
        <v/>
      </c>
      <c r="CN37" s="135">
        <f t="shared" si="58"/>
        <v>0</v>
      </c>
      <c r="CO37" s="123">
        <v>731</v>
      </c>
      <c r="CP37" s="123"/>
      <c r="CQ37" s="124">
        <f t="shared" si="59"/>
        <v>1.4426682455101638E-2</v>
      </c>
      <c r="CR37" s="125">
        <f t="shared" si="60"/>
        <v>0</v>
      </c>
      <c r="CS37" s="125">
        <f t="shared" si="61"/>
        <v>731</v>
      </c>
      <c r="CT37" s="125" t="str">
        <f>IF(CO37&lt;&gt;"", IF(RANK(CS37, CS$5:CS$62)+COUNTIF(CS$5:CS37,CS37)-1&lt;=(CT$65-CR$63), RANK(CS37, CS$5:CS$62)+COUNTIF(CS$5:CS37,CS37)-1, ""), "")</f>
        <v/>
      </c>
      <c r="CU37" s="135">
        <f t="shared" si="62"/>
        <v>0</v>
      </c>
      <c r="CV37" s="123">
        <v>580</v>
      </c>
      <c r="CW37" s="123"/>
      <c r="CX37" s="124">
        <f t="shared" si="63"/>
        <v>1.2403763900769889E-2</v>
      </c>
      <c r="CY37" s="125">
        <f t="shared" si="64"/>
        <v>0</v>
      </c>
      <c r="CZ37" s="125">
        <f t="shared" si="65"/>
        <v>580</v>
      </c>
      <c r="DA37" s="125" t="str">
        <f>IF(CV37&lt;&gt;"", IF(RANK(CZ37, CZ$5:CZ$62)+COUNTIF(CZ$5:CZ37,CZ37)-1&lt;=(DA$65-CY$63), RANK(CZ37, CZ$5:CZ$62)+COUNTIF(CZ$5:CZ37,CZ37)-1, ""), "")</f>
        <v/>
      </c>
      <c r="DB37" s="135">
        <f t="shared" si="66"/>
        <v>0</v>
      </c>
      <c r="DC37" s="123">
        <v>214</v>
      </c>
      <c r="DD37" s="123"/>
      <c r="DE37" s="124">
        <f t="shared" si="67"/>
        <v>4.1477691204403616E-3</v>
      </c>
      <c r="DF37" s="125">
        <f t="shared" si="68"/>
        <v>0</v>
      </c>
      <c r="DG37" s="125">
        <f t="shared" si="69"/>
        <v>214</v>
      </c>
      <c r="DH37" s="125" t="str">
        <f>IF(DC37&lt;&gt;"", IF(RANK(DG37, DG$5:DG$62)+COUNTIF(DG$5:DG37,DG37)-1&lt;=(DH$65-DF$63), RANK(DG37, DG$5:DG$62)+COUNTIF(DG$5:DG37,DG37)-1, ""), "")</f>
        <v/>
      </c>
      <c r="DI37" s="135">
        <f t="shared" si="70"/>
        <v>0</v>
      </c>
      <c r="DJ37" s="123">
        <v>390</v>
      </c>
      <c r="DK37" s="123"/>
      <c r="DL37" s="124">
        <f t="shared" si="71"/>
        <v>8.0763735012114556E-3</v>
      </c>
      <c r="DM37" s="125">
        <f t="shared" si="72"/>
        <v>0</v>
      </c>
      <c r="DN37" s="125">
        <f t="shared" si="73"/>
        <v>390</v>
      </c>
      <c r="DO37" s="125" t="str">
        <f>IF(DJ37&lt;&gt;"", IF(RANK(DN37, DN$5:DN$62)+COUNTIF(DN$5:DN37,DN37)-1&lt;=(DO$65-DM$63), RANK(DN37, DN$5:DN$62)+COUNTIF(DN$5:DN37,DN37)-1, ""), "")</f>
        <v/>
      </c>
      <c r="DP37" s="135">
        <f t="shared" si="74"/>
        <v>0</v>
      </c>
      <c r="DQ37" s="123">
        <v>584</v>
      </c>
      <c r="DR37" s="123"/>
      <c r="DS37" s="124">
        <f t="shared" si="75"/>
        <v>1.1967458349556344E-2</v>
      </c>
      <c r="DT37" s="125">
        <f t="shared" si="76"/>
        <v>0</v>
      </c>
      <c r="DU37" s="125">
        <f t="shared" si="77"/>
        <v>584</v>
      </c>
      <c r="DV37" s="125" t="str">
        <f>IF(DQ37&lt;&gt;"", IF(RANK(DU37, DU$5:DU$62)+COUNTIF(DU$5:DU37,DU37)-1&lt;=(DV$65-DT$63), RANK(DU37, DU$5:DU$62)+COUNTIF(DU$5:DU37,DU37)-1, ""), "")</f>
        <v/>
      </c>
      <c r="DW37" s="135">
        <f t="shared" si="78"/>
        <v>0</v>
      </c>
      <c r="DX37" s="123">
        <v>151</v>
      </c>
      <c r="DY37" s="123"/>
      <c r="DZ37" s="124">
        <f t="shared" si="79"/>
        <v>3.2991762983678907E-3</v>
      </c>
      <c r="EA37" s="125">
        <f t="shared" si="80"/>
        <v>0</v>
      </c>
      <c r="EB37" s="125">
        <f t="shared" si="81"/>
        <v>151</v>
      </c>
      <c r="EC37" s="125" t="str">
        <f>IF(DX37&lt;&gt;"", IF(RANK(EB37, EB$5:EB$62)+COUNTIF(EB$5:EB37,EB37)-1&lt;=(EC$65-EA$63), RANK(EB37, EB$5:EB$62)+COUNTIF(EB$5:EB37,EB37)-1, ""), "")</f>
        <v/>
      </c>
      <c r="ED37" s="135">
        <f t="shared" si="82"/>
        <v>0</v>
      </c>
      <c r="EE37" s="123">
        <v>259</v>
      </c>
      <c r="EF37" s="123"/>
      <c r="EG37" s="124">
        <f t="shared" si="83"/>
        <v>4.9646341697176487E-3</v>
      </c>
      <c r="EH37" s="125">
        <f t="shared" si="84"/>
        <v>0</v>
      </c>
      <c r="EI37" s="125">
        <f t="shared" si="85"/>
        <v>259</v>
      </c>
      <c r="EJ37" s="125" t="str">
        <f>IF(EE37&lt;&gt;"", IF(RANK(EI37, EI$5:EI$62)+COUNTIF(EI$5:EI37,EI37)-1&lt;=(EJ$65-EH$63), RANK(EI37, EI$5:EI$62)+COUNTIF(EI$5:EI37,EI37)-1, ""), "")</f>
        <v/>
      </c>
      <c r="EK37" s="135">
        <f t="shared" si="86"/>
        <v>0</v>
      </c>
      <c r="EL37" s="123">
        <v>223</v>
      </c>
      <c r="EM37" s="123"/>
      <c r="EN37" s="124">
        <f t="shared" si="87"/>
        <v>4.7612947305491499E-3</v>
      </c>
      <c r="EO37" s="125">
        <f t="shared" si="88"/>
        <v>0</v>
      </c>
      <c r="EP37" s="125">
        <f t="shared" si="89"/>
        <v>223</v>
      </c>
      <c r="EQ37" s="125" t="str">
        <f>IF(EL37&lt;&gt;"", IF(RANK(EP37, EP$5:EP$62)+COUNTIF(EP$5:EP37,EP37)-1&lt;=(EQ$65-EO$63), RANK(EP37, EP$5:EP$62)+COUNTIF(EP$5:EP37,EP37)-1, ""), "")</f>
        <v/>
      </c>
      <c r="ER37" s="135">
        <f t="shared" si="90"/>
        <v>0</v>
      </c>
      <c r="ES37" s="123">
        <v>214</v>
      </c>
      <c r="ET37" s="123"/>
      <c r="EU37" s="124">
        <f t="shared" si="91"/>
        <v>4.2536275094414632E-3</v>
      </c>
      <c r="EV37" s="125">
        <f t="shared" si="92"/>
        <v>0</v>
      </c>
      <c r="EW37" s="125">
        <f t="shared" si="93"/>
        <v>214</v>
      </c>
      <c r="EX37" s="125" t="str">
        <f>IF(ES37&lt;&gt;"", IF(RANK(EW37, EW$5:EW$62)+COUNTIF(EW$5:EW37,EW37)-1&lt;=(EX$65-EV$63), RANK(EW37, EW$5:EW$62)+COUNTIF(EW$5:EW37,EW37)-1, ""), "")</f>
        <v/>
      </c>
      <c r="EY37" s="135">
        <f t="shared" si="94"/>
        <v>0</v>
      </c>
      <c r="EZ37" s="123">
        <v>231</v>
      </c>
      <c r="FA37" s="123"/>
      <c r="FB37" s="124">
        <f t="shared" si="95"/>
        <v>4.598845311566793E-3</v>
      </c>
      <c r="FC37" s="125">
        <f t="shared" si="96"/>
        <v>0</v>
      </c>
      <c r="FD37" s="125">
        <f t="shared" si="97"/>
        <v>231</v>
      </c>
      <c r="FE37" s="125" t="str">
        <f>IF(EZ37&lt;&gt;"", IF(RANK(FD37, FD$5:FD$62)+COUNTIF(FD$5:FD37,FD37)-1&lt;=(FE$65-FC$63), RANK(FD37, FD$5:FD$62)+COUNTIF(FD$5:FD37,FD37)-1, ""), "")</f>
        <v/>
      </c>
      <c r="FF37" s="135">
        <f t="shared" si="98"/>
        <v>0</v>
      </c>
      <c r="FG37" s="123">
        <v>421</v>
      </c>
      <c r="FH37" s="123"/>
      <c r="FI37" s="124">
        <f t="shared" si="99"/>
        <v>9.0337531918546019E-3</v>
      </c>
      <c r="FJ37" s="125">
        <f t="shared" si="100"/>
        <v>0</v>
      </c>
      <c r="FK37" s="125">
        <f t="shared" si="101"/>
        <v>421</v>
      </c>
      <c r="FL37" s="125" t="str">
        <f>IF(FG37&lt;&gt;"", IF(RANK(FK37, FK$5:FK$62)+COUNTIF(FK$5:FK37,FK37)-1&lt;=(FL$65-FJ$63), RANK(FK37, FK$5:FK$62)+COUNTIF(FK$5:FK37,FK37)-1, ""), "")</f>
        <v/>
      </c>
      <c r="FM37" s="135">
        <f t="shared" si="102"/>
        <v>0</v>
      </c>
      <c r="FN37" s="123">
        <v>181</v>
      </c>
      <c r="FO37" s="123"/>
      <c r="FP37" s="124">
        <f t="shared" si="103"/>
        <v>3.9202096554114057E-3</v>
      </c>
      <c r="FQ37" s="125">
        <f t="shared" si="104"/>
        <v>0</v>
      </c>
      <c r="FR37" s="125">
        <f t="shared" si="105"/>
        <v>181</v>
      </c>
      <c r="FS37" s="125" t="str">
        <f>IF(FN37&lt;&gt;"", IF(RANK(FR37, FR$5:FR$62)+COUNTIF(FR$5:FR37,FR37)-1&lt;=(FS$65-FQ$63), RANK(FR37, FR$5:FR$62)+COUNTIF(FR$5:FR37,FR37)-1, ""), "")</f>
        <v/>
      </c>
      <c r="FT37" s="135">
        <f t="shared" si="106"/>
        <v>0</v>
      </c>
      <c r="FU37" s="123">
        <v>193</v>
      </c>
      <c r="FV37" s="123"/>
      <c r="FW37" s="124">
        <f t="shared" si="107"/>
        <v>4.1375466277923083E-3</v>
      </c>
      <c r="FX37" s="125">
        <f t="shared" si="108"/>
        <v>0</v>
      </c>
      <c r="FY37" s="125">
        <f t="shared" si="109"/>
        <v>193</v>
      </c>
      <c r="FZ37" s="125" t="str">
        <f>IF(FU37&lt;&gt;"", IF(RANK(FY37, FY$5:FY$62)+COUNTIF(FY$5:FY37,FY37)-1&lt;=(FZ$65-FX$63), RANK(FY37, FY$5:FY$62)+COUNTIF(FY$5:FY37,FY37)-1, ""), "")</f>
        <v/>
      </c>
      <c r="GA37" s="135">
        <f t="shared" si="110"/>
        <v>0</v>
      </c>
      <c r="GB37" s="123">
        <v>117</v>
      </c>
      <c r="GC37" s="123"/>
      <c r="GD37" s="124">
        <f t="shared" si="111"/>
        <v>2.7217530881429269E-3</v>
      </c>
      <c r="GE37" s="125">
        <f t="shared" si="112"/>
        <v>0</v>
      </c>
      <c r="GF37" s="125">
        <f t="shared" si="113"/>
        <v>117</v>
      </c>
      <c r="GG37" s="125" t="str">
        <f>IF(GB37&lt;&gt;"", IF(RANK(GF37, GF$5:GF$62)+COUNTIF(GF$5:GF37,GF37)-1&lt;=(GG$65-GE$63), RANK(GF37, GF$5:GF$62)+COUNTIF(GF$5:GF37,GF37)-1, ""), "")</f>
        <v/>
      </c>
      <c r="GH37" s="135">
        <f t="shared" si="114"/>
        <v>0</v>
      </c>
      <c r="GI37" s="123">
        <v>116</v>
      </c>
      <c r="GJ37" s="123"/>
      <c r="GK37" s="124">
        <f t="shared" si="115"/>
        <v>2.4739805493943015E-3</v>
      </c>
      <c r="GL37" s="125">
        <f t="shared" si="116"/>
        <v>0</v>
      </c>
      <c r="GM37" s="125">
        <f t="shared" si="117"/>
        <v>116</v>
      </c>
      <c r="GN37" s="125" t="str">
        <f>IF(GI37&lt;&gt;"", IF(RANK(GM37, GM$5:GM$62)+COUNTIF(GM$5:GM37,GM37)-1&lt;=(GN$65-GL$63), RANK(GM37, GM$5:GM$62)+COUNTIF(GM$5:GM37,GM37)-1, ""), "")</f>
        <v/>
      </c>
      <c r="GO37" s="135">
        <f t="shared" si="118"/>
        <v>0</v>
      </c>
      <c r="GP37" s="123">
        <v>1870</v>
      </c>
      <c r="GQ37" s="123"/>
      <c r="GR37" s="124">
        <f t="shared" si="119"/>
        <v>3.7846589759158063E-2</v>
      </c>
      <c r="GS37" s="125">
        <f t="shared" si="120"/>
        <v>0</v>
      </c>
      <c r="GT37" s="125">
        <f t="shared" si="121"/>
        <v>1870</v>
      </c>
      <c r="GU37" s="125" t="str">
        <f>IF(GP37&lt;&gt;"", IF(RANK(GT37, GT$5:GT$62)+COUNTIF(GT$5:GT37,GT37)-1&lt;=(GU$65-GS$63), RANK(GT37, GT$5:GT$62)+COUNTIF(GT$5:GT37,GT37)-1, ""), "")</f>
        <v/>
      </c>
      <c r="GV37" s="135">
        <f t="shared" si="122"/>
        <v>0</v>
      </c>
      <c r="GW37" s="123">
        <v>100</v>
      </c>
      <c r="GX37" s="123"/>
      <c r="GY37" s="124">
        <f t="shared" si="123"/>
        <v>2.3369946249123625E-3</v>
      </c>
      <c r="GZ37" s="125">
        <f t="shared" si="124"/>
        <v>0</v>
      </c>
      <c r="HA37" s="125">
        <f t="shared" si="125"/>
        <v>100</v>
      </c>
      <c r="HB37" s="125" t="str">
        <f>IF(GW37&lt;&gt;"", IF(RANK(HA37, HA$5:HA$62)+COUNTIF(HA$5:HA37,HA37)-1&lt;=(HB$65-GZ$63), RANK(HA37, HA$5:HA$62)+COUNTIF(HA$5:HA37,HA37)-1, ""), "")</f>
        <v/>
      </c>
      <c r="HC37" s="135">
        <f t="shared" si="126"/>
        <v>0</v>
      </c>
      <c r="HD37" s="123">
        <v>98</v>
      </c>
      <c r="HE37" s="123"/>
      <c r="HF37" s="124">
        <f t="shared" si="127"/>
        <v>2.2813511185604211E-3</v>
      </c>
      <c r="HG37" s="125">
        <f t="shared" si="128"/>
        <v>0</v>
      </c>
      <c r="HH37" s="125">
        <f t="shared" si="129"/>
        <v>98</v>
      </c>
      <c r="HI37" s="125" t="str">
        <f>IF(HD37&lt;&gt;"", IF(RANK(HH37, HH$5:HH$62)+COUNTIF(HH$5:HH37,HH37)-1&lt;=(HI$65-HG$63), RANK(HH37, HH$5:HH$62)+COUNTIF(HH$5:HH37,HH37)-1, ""), "")</f>
        <v/>
      </c>
      <c r="HJ37" s="135">
        <f t="shared" si="130"/>
        <v>0</v>
      </c>
      <c r="HK37" s="123">
        <v>48</v>
      </c>
      <c r="HL37" s="123"/>
      <c r="HM37" s="124">
        <f t="shared" si="131"/>
        <v>1.1747430249632893E-3</v>
      </c>
      <c r="HN37" s="125">
        <f t="shared" si="132"/>
        <v>0</v>
      </c>
      <c r="HO37" s="125">
        <f t="shared" si="133"/>
        <v>48</v>
      </c>
      <c r="HP37" s="125" t="str">
        <f>IF(HK37&lt;&gt;"", IF(RANK(HO37, HO$5:HO$62)+COUNTIF(HO$5:HO37,HO37)-1&lt;=(HP$65-HN$63), RANK(HO37, HO$5:HO$62)+COUNTIF(HO$5:HO37,HO37)-1, ""), "")</f>
        <v/>
      </c>
      <c r="HQ37" s="135">
        <f t="shared" si="134"/>
        <v>0</v>
      </c>
      <c r="HR37" s="123">
        <v>56</v>
      </c>
      <c r="HS37" s="123"/>
      <c r="HT37" s="124">
        <f t="shared" si="135"/>
        <v>1.3944917575576473E-3</v>
      </c>
      <c r="HU37" s="125">
        <f t="shared" si="136"/>
        <v>0</v>
      </c>
      <c r="HV37" s="125">
        <f t="shared" si="137"/>
        <v>56</v>
      </c>
      <c r="HW37" s="125" t="str">
        <f>IF(HR37&lt;&gt;"", IF(RANK(HV37, HV$5:HV$62)+COUNTIF(HV$5:HV37,HV37)-1&lt;=(HW$65-HU$63), RANK(HV37, HV$5:HV$62)+COUNTIF(HV$5:HV37,HV37)-1, ""), "")</f>
        <v/>
      </c>
      <c r="HX37" s="135">
        <f t="shared" si="138"/>
        <v>0</v>
      </c>
      <c r="HY37" s="123">
        <v>196</v>
      </c>
      <c r="HZ37" s="123"/>
      <c r="IA37" s="124">
        <f t="shared" si="139"/>
        <v>5.1663240023195741E-3</v>
      </c>
      <c r="IB37" s="125">
        <f t="shared" si="140"/>
        <v>0</v>
      </c>
      <c r="IC37" s="125">
        <f t="shared" si="141"/>
        <v>196</v>
      </c>
      <c r="ID37" s="125" t="str">
        <f>IF(HY37&lt;&gt;"", IF(RANK(IC37, IC$5:IC$62)+COUNTIF(IC$5:IC37,IC37)-1&lt;=(ID$65-IB$63), RANK(IC37, IC$5:IC$62)+COUNTIF(IC$5:IC37,IC37)-1, ""), "")</f>
        <v/>
      </c>
      <c r="IE37" s="135">
        <f t="shared" si="142"/>
        <v>0</v>
      </c>
      <c r="IF37" s="123">
        <v>167</v>
      </c>
      <c r="IG37" s="123"/>
      <c r="IH37" s="124">
        <f t="shared" si="143"/>
        <v>4.0358636023103507E-3</v>
      </c>
      <c r="II37" s="125">
        <f t="shared" si="144"/>
        <v>0</v>
      </c>
      <c r="IJ37" s="125">
        <f t="shared" si="145"/>
        <v>167</v>
      </c>
      <c r="IK37" s="125" t="str">
        <f>IF(IF37&lt;&gt;"", IF(RANK(IJ37, IJ$5:IJ$62)+COUNTIF(IJ$5:IJ37,IJ37)-1&lt;=(IK$65-II$63), RANK(IJ37, IJ$5:IJ$62)+COUNTIF(IJ$5:IJ37,IJ37)-1, ""), "")</f>
        <v/>
      </c>
      <c r="IL37" s="135">
        <f t="shared" si="146"/>
        <v>0</v>
      </c>
      <c r="IM37" s="123">
        <v>103</v>
      </c>
      <c r="IN37" s="123"/>
      <c r="IO37" s="124">
        <f t="shared" si="147"/>
        <v>2.4619356072376128E-3</v>
      </c>
      <c r="IP37" s="125">
        <f t="shared" si="148"/>
        <v>0</v>
      </c>
      <c r="IQ37" s="125">
        <f t="shared" si="149"/>
        <v>103</v>
      </c>
      <c r="IR37" s="125" t="str">
        <f>IF(IM37&lt;&gt;"", IF(RANK(IQ37, IQ$5:IQ$62)+COUNTIF(IQ$5:IQ37,IQ37)-1&lt;=(IR$65-IP$63), RANK(IQ37, IQ$5:IQ$62)+COUNTIF(IQ$5:IQ37,IQ37)-1, ""), "")</f>
        <v/>
      </c>
      <c r="IS37" s="135">
        <f t="shared" si="150"/>
        <v>0</v>
      </c>
      <c r="IT37" s="123">
        <v>6355</v>
      </c>
      <c r="IU37" s="123"/>
      <c r="IV37" s="124">
        <f t="shared" si="151"/>
        <v>0.13072365985107171</v>
      </c>
      <c r="IW37" s="125">
        <f t="shared" si="152"/>
        <v>0</v>
      </c>
      <c r="IX37" s="125">
        <f t="shared" si="153"/>
        <v>6355</v>
      </c>
      <c r="IY37" s="125" t="str">
        <f>IF(IT37&lt;&gt;"", IF(RANK(IX37, IX$5:IX$62)+COUNTIF(IX$5:IX37,IX37)-1&lt;=(IY$65-IW$63), RANK(IX37, IX$5:IX$62)+COUNTIF(IX$5:IX37,IX37)-1, ""), "")</f>
        <v/>
      </c>
      <c r="IZ37" s="135">
        <f t="shared" si="154"/>
        <v>0</v>
      </c>
      <c r="JA37" s="123">
        <v>3542</v>
      </c>
      <c r="JB37" s="123"/>
      <c r="JC37" s="124">
        <f t="shared" si="155"/>
        <v>7.2050447518307567E-2</v>
      </c>
      <c r="JD37" s="125">
        <f t="shared" si="156"/>
        <v>0</v>
      </c>
      <c r="JE37" s="125">
        <f t="shared" si="157"/>
        <v>3542</v>
      </c>
      <c r="JF37" s="125" t="str">
        <f>IF(JA37&lt;&gt;"", IF(RANK(JE37, JE$5:JE$62)+COUNTIF(JE$5:JE37,JE37)-1&lt;=(JF$65-JD$63), RANK(JE37, JE$5:JE$62)+COUNTIF(JE$5:JE37,JE37)-1, ""), "")</f>
        <v/>
      </c>
      <c r="JG37" s="135">
        <f t="shared" si="158"/>
        <v>0</v>
      </c>
      <c r="JH37" s="123">
        <v>2504</v>
      </c>
      <c r="JI37" s="123"/>
      <c r="JJ37" s="124">
        <f t="shared" si="159"/>
        <v>5.2185148906904531E-2</v>
      </c>
      <c r="JK37" s="125">
        <f t="shared" si="160"/>
        <v>0</v>
      </c>
      <c r="JL37" s="125">
        <f t="shared" si="161"/>
        <v>2504</v>
      </c>
      <c r="JM37" s="125" t="str">
        <f>IF(JH37&lt;&gt;"", IF(RANK(JL37, JL$5:JL$62)+COUNTIF(JL$5:JL37,JL37)-1&lt;=(JM$65-JK$63), RANK(JL37, JL$5:JL$62)+COUNTIF(JL$5:JL37,JL37)-1, ""), "")</f>
        <v/>
      </c>
      <c r="JN37" s="135">
        <f t="shared" si="162"/>
        <v>0</v>
      </c>
      <c r="JO37" s="123">
        <v>7798</v>
      </c>
      <c r="JP37" s="123"/>
      <c r="JQ37" s="124">
        <f t="shared" si="163"/>
        <v>0.17194011421515665</v>
      </c>
      <c r="JR37" s="125">
        <f t="shared" si="164"/>
        <v>0</v>
      </c>
      <c r="JS37" s="125">
        <f t="shared" si="165"/>
        <v>7798</v>
      </c>
      <c r="JT37" s="125" t="str">
        <f>IF(JO37&lt;&gt;"", IF(RANK(JS37, JS$5:JS$62)+COUNTIF(JS$5:JS37,JS37)-1&lt;=(JT$65-JR$63), RANK(JS37, JS$5:JS$62)+COUNTIF(JS$5:JS37,JS37)-1, ""), "")</f>
        <v/>
      </c>
      <c r="JU37" s="135">
        <f t="shared" si="166"/>
        <v>0</v>
      </c>
      <c r="JV37" s="123">
        <v>2254</v>
      </c>
      <c r="JW37" s="123"/>
      <c r="JX37" s="124">
        <f t="shared" si="167"/>
        <v>4.6481893920646708E-2</v>
      </c>
      <c r="JY37" s="125">
        <f t="shared" si="168"/>
        <v>0</v>
      </c>
      <c r="JZ37" s="125">
        <f t="shared" si="169"/>
        <v>2254</v>
      </c>
      <c r="KA37" s="125" t="str">
        <f>IF(JV37&lt;&gt;"", IF(RANK(JZ37, JZ$5:JZ$62)+COUNTIF(JZ$5:JZ37,JZ37)-1&lt;=(KA$65-JY$63), RANK(JZ37, JZ$5:JZ$62)+COUNTIF(JZ$5:JZ37,JZ37)-1, ""), "")</f>
        <v/>
      </c>
      <c r="KB37" s="135">
        <f t="shared" si="170"/>
        <v>0</v>
      </c>
      <c r="KC37" s="132" t="str">
        <f t="shared" si="171"/>
        <v/>
      </c>
      <c r="KD37" s="36">
        <f t="shared" si="172"/>
        <v>36215</v>
      </c>
      <c r="KE37" s="36">
        <v>29504</v>
      </c>
      <c r="KF37" s="36">
        <f t="shared" si="173"/>
        <v>65719</v>
      </c>
      <c r="KG37" s="37"/>
      <c r="KH37" s="67" t="str">
        <f t="shared" ref="KH37:KH62" si="184">IF(KF37&gt;=$KG$63,KF37, "")</f>
        <v/>
      </c>
      <c r="KI37" s="69" t="str">
        <f t="shared" ref="KI37:KI62" si="185">IF(KC37&lt;&gt;0, KC37, "")</f>
        <v/>
      </c>
      <c r="KJ37" s="69" t="str">
        <f t="shared" si="174"/>
        <v/>
      </c>
      <c r="KK37" s="69"/>
      <c r="KL37" s="66" t="str">
        <f t="shared" si="175"/>
        <v/>
      </c>
      <c r="KM37" s="69" t="str">
        <f t="shared" si="176"/>
        <v/>
      </c>
      <c r="KN37" s="67" t="str">
        <f t="shared" si="177"/>
        <v/>
      </c>
      <c r="KO37" s="67" t="str">
        <f>IF(KN37&lt;&gt;"", IF(RANK(KN37, $KN$5:$KN$62)+COUNTIF(KN$5:KN37,KN37)-1&lt;=(400-$KJ$63-$KM$63), RANK(KN37, $KN$5:$KN$62)+COUNTIF(KN$5:KN37,KN37)-1, ""), "")</f>
        <v/>
      </c>
      <c r="KP37" s="76" t="str">
        <f t="shared" si="178"/>
        <v/>
      </c>
      <c r="KQ37" s="86" t="str">
        <f t="shared" ref="KQ37:KQ62" si="186">IF(_xlfn.NUMBERVALUE(KP37)-_xlfn.NUMBERVALUE(KI37)&lt;&gt;0, _xlfn.NUMBERVALUE(KP37)-_xlfn.NUMBERVALUE(KI37), "")</f>
        <v/>
      </c>
      <c r="KS37" s="126">
        <f t="shared" ref="KS37:KS62" si="187">KF37/$KF$63</f>
        <v>2.058899713767231E-3</v>
      </c>
      <c r="KT37" s="45">
        <f t="shared" ref="KT37:KT62" si="188">_xlfn.NUMBERVALUE(KP37)/$KP$63</f>
        <v>0</v>
      </c>
      <c r="KU37" s="53">
        <f t="shared" si="179"/>
        <v>-2.058899713767231E-3</v>
      </c>
      <c r="KW37" s="80" t="str">
        <f t="shared" ref="KW37:KW62" si="189">IF(_xlfn.NUMBERVALUE(KP37)&lt;&gt;0,KF37, "")</f>
        <v/>
      </c>
      <c r="KX37" s="45" t="str">
        <f t="shared" si="180"/>
        <v/>
      </c>
      <c r="KY37" s="45" t="str">
        <f t="shared" ref="KY37:KY62" si="190">IF(_xlfn.NUMBERVALUE(KP37)&lt;&gt;0, KP37/$KP$63, "")</f>
        <v/>
      </c>
      <c r="KZ37" s="127" t="str">
        <f t="shared" si="181"/>
        <v/>
      </c>
    </row>
    <row r="38" spans="1:312" ht="15" customHeight="1" x14ac:dyDescent="0.2">
      <c r="A38" s="136" t="s">
        <v>204</v>
      </c>
      <c r="B38" s="137">
        <v>189</v>
      </c>
      <c r="C38" s="137"/>
      <c r="D38" s="138">
        <f t="shared" si="182"/>
        <v>3.829787234042553E-3</v>
      </c>
      <c r="E38" s="139">
        <f t="shared" si="9"/>
        <v>0</v>
      </c>
      <c r="F38" s="139">
        <f t="shared" si="183"/>
        <v>189</v>
      </c>
      <c r="G38" s="139" t="str">
        <f>IF(B38&lt;&gt;"", IF(RANK(F38, F$5:F$62)+COUNTIF(F$5:F38,F38)-1&lt;=(G$65-E$63), RANK(F38, F$5:F$62)+COUNTIF(F$5:F38,F38)-1, ""), "")</f>
        <v/>
      </c>
      <c r="H38" s="140">
        <f t="shared" si="10"/>
        <v>0</v>
      </c>
      <c r="I38" s="137">
        <v>194</v>
      </c>
      <c r="J38" s="137"/>
      <c r="K38" s="138">
        <f t="shared" si="11"/>
        <v>4.2226236858716234E-3</v>
      </c>
      <c r="L38" s="139">
        <f t="shared" si="12"/>
        <v>0</v>
      </c>
      <c r="M38" s="139">
        <f t="shared" si="13"/>
        <v>194</v>
      </c>
      <c r="N38" s="139" t="str">
        <f>IF(I38&lt;&gt;"", IF(RANK(M38, M$5:M$62)+COUNTIF(M$5:M38,M38)-1&lt;=(N$65-L$63), RANK(M38, M$5:M$62)+COUNTIF(M$5:M38,M38)-1, ""), "")</f>
        <v/>
      </c>
      <c r="O38" s="140">
        <f t="shared" si="14"/>
        <v>0</v>
      </c>
      <c r="P38" s="137">
        <v>161</v>
      </c>
      <c r="Q38" s="137"/>
      <c r="R38" s="138">
        <f t="shared" si="15"/>
        <v>3.8641545661826475E-3</v>
      </c>
      <c r="S38" s="139">
        <f t="shared" si="16"/>
        <v>0</v>
      </c>
      <c r="T38" s="139">
        <f t="shared" si="17"/>
        <v>161</v>
      </c>
      <c r="U38" s="139" t="str">
        <f>IF(P38&lt;&gt;"", IF(RANK(T38, T$5:T$62)+COUNTIF(T$5:T38,T38)-1&lt;=(U$65-S$63), RANK(T38, T$5:T$62)+COUNTIF(T$5:T38,T38)-1, ""), "")</f>
        <v/>
      </c>
      <c r="V38" s="140">
        <f t="shared" si="18"/>
        <v>0</v>
      </c>
      <c r="W38" s="137">
        <v>242</v>
      </c>
      <c r="X38" s="137"/>
      <c r="Y38" s="138">
        <f t="shared" si="19"/>
        <v>6.0519668892390025E-3</v>
      </c>
      <c r="Z38" s="139">
        <f t="shared" si="20"/>
        <v>0</v>
      </c>
      <c r="AA38" s="139">
        <f t="shared" si="21"/>
        <v>242</v>
      </c>
      <c r="AB38" s="139" t="str">
        <f>IF(W38&lt;&gt;"", IF(RANK(AA38, AA$5:AA$62)+COUNTIF(AA$5:AA38,AA38)-1&lt;=(AB$65-Z$63), RANK(AA38, AA$5:AA$62)+COUNTIF(AA$5:AA38,AA38)-1, ""), "")</f>
        <v/>
      </c>
      <c r="AC38" s="140">
        <f t="shared" si="22"/>
        <v>0</v>
      </c>
      <c r="AD38" s="137">
        <v>733</v>
      </c>
      <c r="AE38" s="137"/>
      <c r="AF38" s="138">
        <f t="shared" si="23"/>
        <v>1.8908321725223134E-2</v>
      </c>
      <c r="AG38" s="139">
        <f t="shared" si="24"/>
        <v>0</v>
      </c>
      <c r="AH38" s="139">
        <f t="shared" si="25"/>
        <v>733</v>
      </c>
      <c r="AI38" s="139" t="str">
        <f>IF(AD38&lt;&gt;"", IF(RANK(AH38, AH$5:AH$62)+COUNTIF(AH$5:AH38,AH38)-1&lt;=(AI$65-AG$63), RANK(AH38, AH$5:AH$62)+COUNTIF(AH$5:AH38,AH38)-1, ""), "")</f>
        <v/>
      </c>
      <c r="AJ38" s="140">
        <f t="shared" si="26"/>
        <v>0</v>
      </c>
      <c r="AK38" s="137">
        <v>448</v>
      </c>
      <c r="AL38" s="137"/>
      <c r="AM38" s="138">
        <f t="shared" si="27"/>
        <v>9.0807742981656031E-3</v>
      </c>
      <c r="AN38" s="139">
        <f t="shared" si="28"/>
        <v>0</v>
      </c>
      <c r="AO38" s="139">
        <f t="shared" si="29"/>
        <v>448</v>
      </c>
      <c r="AP38" s="139" t="str">
        <f>IF(AK38&lt;&gt;"", IF(RANK(AO38, AO$5:AO$62)+COUNTIF(AO$5:AO38,AO38)-1&lt;=(AP$65-AN$63), RANK(AO38, AO$5:AO$62)+COUNTIF(AO$5:AO38,AO38)-1, ""), "")</f>
        <v/>
      </c>
      <c r="AQ38" s="140">
        <f t="shared" si="30"/>
        <v>0</v>
      </c>
      <c r="AR38" s="137">
        <v>1238</v>
      </c>
      <c r="AS38" s="137"/>
      <c r="AT38" s="138">
        <f t="shared" si="31"/>
        <v>2.9222925125106221E-2</v>
      </c>
      <c r="AU38" s="139">
        <f t="shared" si="32"/>
        <v>0</v>
      </c>
      <c r="AV38" s="139">
        <f t="shared" si="33"/>
        <v>1238</v>
      </c>
      <c r="AW38" s="139" t="str">
        <f>IF(AR38&lt;&gt;"", IF(RANK(AV38, AV$5:AV$62)+COUNTIF(AV$5:AV38,AV38)-1&lt;=(AW$65-AU$63), RANK(AV38, AV$5:AV$62)+COUNTIF(AV$5:AV38,AV38)-1, ""), "")</f>
        <v/>
      </c>
      <c r="AX38" s="140">
        <f t="shared" si="34"/>
        <v>0</v>
      </c>
      <c r="AY38" s="137">
        <v>2410</v>
      </c>
      <c r="AZ38" s="137"/>
      <c r="BA38" s="138">
        <f t="shared" si="35"/>
        <v>4.879036339710497E-2</v>
      </c>
      <c r="BB38" s="139">
        <f t="shared" si="36"/>
        <v>0</v>
      </c>
      <c r="BC38" s="139">
        <f t="shared" si="37"/>
        <v>2410</v>
      </c>
      <c r="BD38" s="139" t="str">
        <f>IF(AY38&lt;&gt;"", IF(RANK(BC38, BC$5:BC$62)+COUNTIF(BC$5:BC38,BC38)-1&lt;=(BD$65-BB$63), RANK(BC38, BC$5:BC$62)+COUNTIF(BC$5:BC38,BC38)-1, ""), "")</f>
        <v/>
      </c>
      <c r="BE38" s="140">
        <f t="shared" si="38"/>
        <v>0</v>
      </c>
      <c r="BF38" s="137">
        <v>6671</v>
      </c>
      <c r="BG38" s="137"/>
      <c r="BH38" s="138">
        <f t="shared" si="39"/>
        <v>0.1309194387204396</v>
      </c>
      <c r="BI38" s="139">
        <f t="shared" si="40"/>
        <v>0</v>
      </c>
      <c r="BJ38" s="139">
        <f t="shared" si="41"/>
        <v>6671</v>
      </c>
      <c r="BK38" s="139" t="str">
        <f>IF(BF38&lt;&gt;"", IF(RANK(BJ38, BJ$5:BJ$62)+COUNTIF(BJ$5:BJ38,BJ38)-1&lt;=(BK$65-BI$63), RANK(BJ38, BJ$5:BJ$62)+COUNTIF(BJ$5:BJ38,BJ38)-1, ""), "")</f>
        <v/>
      </c>
      <c r="BL38" s="140">
        <f t="shared" si="42"/>
        <v>0</v>
      </c>
      <c r="BM38" s="137">
        <v>3647</v>
      </c>
      <c r="BN38" s="137"/>
      <c r="BO38" s="138">
        <f t="shared" si="43"/>
        <v>7.4046250989787427E-2</v>
      </c>
      <c r="BP38" s="139">
        <f t="shared" si="44"/>
        <v>0</v>
      </c>
      <c r="BQ38" s="139">
        <f t="shared" si="45"/>
        <v>3647</v>
      </c>
      <c r="BR38" s="139" t="str">
        <f>IF(BM38&lt;&gt;"", IF(RANK(BQ38, BQ$5:BQ$62)+COUNTIF(BQ$5:BQ38,BQ38)-1&lt;=(BR$65-BP$63), RANK(BQ38, BQ$5:BQ$62)+COUNTIF(BQ$5:BQ38,BQ38)-1, ""), "")</f>
        <v/>
      </c>
      <c r="BS38" s="140">
        <f t="shared" si="46"/>
        <v>0</v>
      </c>
      <c r="BT38" s="137">
        <v>8634</v>
      </c>
      <c r="BU38" s="137"/>
      <c r="BV38" s="138">
        <f t="shared" si="47"/>
        <v>0.17294287316721416</v>
      </c>
      <c r="BW38" s="139">
        <f t="shared" si="48"/>
        <v>0</v>
      </c>
      <c r="BX38" s="139">
        <f t="shared" si="49"/>
        <v>8634</v>
      </c>
      <c r="BY38" s="139" t="str">
        <f>IF(BT38&lt;&gt;"", IF(RANK(BX38, BX$5:BX$62)+COUNTIF(BX$5:BX38,BX38)-1&lt;=(BY$65-BW$63), RANK(BX38, BX$5:BX$62)+COUNTIF(BX$5:BX38,BX38)-1, ""), "")</f>
        <v/>
      </c>
      <c r="BZ38" s="140">
        <f t="shared" si="50"/>
        <v>0</v>
      </c>
      <c r="CA38" s="137">
        <v>10352</v>
      </c>
      <c r="CB38" s="137"/>
      <c r="CC38" s="138">
        <f t="shared" si="51"/>
        <v>0.20599355275201975</v>
      </c>
      <c r="CD38" s="139">
        <f t="shared" si="52"/>
        <v>0</v>
      </c>
      <c r="CE38" s="139">
        <f t="shared" si="53"/>
        <v>10352</v>
      </c>
      <c r="CF38" s="139" t="str">
        <f>IF(CA38&lt;&gt;"", IF(RANK(CE38, CE$5:CE$62)+COUNTIF(CE$5:CE38,CE38)-1&lt;=(CF$65-CD$63), RANK(CE38, CE$5:CE$62)+COUNTIF(CE$5:CE38,CE38)-1, ""), "")</f>
        <v/>
      </c>
      <c r="CG38" s="140">
        <f t="shared" si="54"/>
        <v>0</v>
      </c>
      <c r="CH38" s="137">
        <v>2938</v>
      </c>
      <c r="CI38" s="137"/>
      <c r="CJ38" s="138">
        <f t="shared" si="55"/>
        <v>5.6702821631219362E-2</v>
      </c>
      <c r="CK38" s="139">
        <f t="shared" si="56"/>
        <v>0</v>
      </c>
      <c r="CL38" s="139">
        <f t="shared" si="57"/>
        <v>2938</v>
      </c>
      <c r="CM38" s="139" t="str">
        <f>IF(CH38&lt;&gt;"", IF(RANK(CL38, CL$5:CL$62)+COUNTIF(CL$5:CL38,CL38)-1&lt;=(CM$65-CK$63), RANK(CL38, CL$5:CL$62)+COUNTIF(CL$5:CL38,CL38)-1, ""), "")</f>
        <v/>
      </c>
      <c r="CN38" s="140">
        <f t="shared" si="58"/>
        <v>0</v>
      </c>
      <c r="CO38" s="137">
        <v>757</v>
      </c>
      <c r="CP38" s="137"/>
      <c r="CQ38" s="138">
        <f t="shared" si="59"/>
        <v>1.4939806591671601E-2</v>
      </c>
      <c r="CR38" s="139">
        <f t="shared" si="60"/>
        <v>0</v>
      </c>
      <c r="CS38" s="139">
        <f t="shared" si="61"/>
        <v>757</v>
      </c>
      <c r="CT38" s="139" t="str">
        <f>IF(CO38&lt;&gt;"", IF(RANK(CS38, CS$5:CS$62)+COUNTIF(CS$5:CS38,CS38)-1&lt;=(CT$65-CR$63), RANK(CS38, CS$5:CS$62)+COUNTIF(CS$5:CS38,CS38)-1, ""), "")</f>
        <v/>
      </c>
      <c r="CU38" s="140">
        <f t="shared" si="62"/>
        <v>0</v>
      </c>
      <c r="CV38" s="137">
        <v>736</v>
      </c>
      <c r="CW38" s="137"/>
      <c r="CX38" s="138">
        <f t="shared" si="63"/>
        <v>1.573994867408041E-2</v>
      </c>
      <c r="CY38" s="139">
        <f t="shared" si="64"/>
        <v>0</v>
      </c>
      <c r="CZ38" s="139">
        <f t="shared" si="65"/>
        <v>736</v>
      </c>
      <c r="DA38" s="139" t="str">
        <f>IF(CV38&lt;&gt;"", IF(RANK(CZ38, CZ$5:CZ$62)+COUNTIF(CZ$5:CZ38,CZ38)-1&lt;=(DA$65-CY$63), RANK(CZ38, CZ$5:CZ$62)+COUNTIF(CZ$5:CZ38,CZ38)-1, ""), "")</f>
        <v/>
      </c>
      <c r="DB38" s="140">
        <f t="shared" si="66"/>
        <v>0</v>
      </c>
      <c r="DC38" s="137">
        <v>33004</v>
      </c>
      <c r="DD38" s="137"/>
      <c r="DE38" s="138">
        <f t="shared" si="67"/>
        <v>0.63968678528511069</v>
      </c>
      <c r="DF38" s="139">
        <f t="shared" si="68"/>
        <v>0</v>
      </c>
      <c r="DG38" s="139">
        <f t="shared" si="69"/>
        <v>33004</v>
      </c>
      <c r="DH38" s="139" t="str">
        <f>IF(DC38&lt;&gt;"", IF(RANK(DG38, DG$5:DG$62)+COUNTIF(DG$5:DG38,DG38)-1&lt;=(DH$65-DF$63), RANK(DG38, DG$5:DG$62)+COUNTIF(DG$5:DG38,DG38)-1, ""), "")</f>
        <v/>
      </c>
      <c r="DI38" s="140">
        <f t="shared" si="70"/>
        <v>0</v>
      </c>
      <c r="DJ38" s="137">
        <v>19792</v>
      </c>
      <c r="DK38" s="137"/>
      <c r="DL38" s="138">
        <f t="shared" si="71"/>
        <v>0.40986560086147983</v>
      </c>
      <c r="DM38" s="139">
        <f t="shared" si="72"/>
        <v>0</v>
      </c>
      <c r="DN38" s="139">
        <f t="shared" si="73"/>
        <v>19792</v>
      </c>
      <c r="DO38" s="139" t="str">
        <f>IF(DJ38&lt;&gt;"", IF(RANK(DN38, DN$5:DN$62)+COUNTIF(DN$5:DN38,DN38)-1&lt;=(DO$65-DM$63), RANK(DN38, DN$5:DN$62)+COUNTIF(DN$5:DN38,DN38)-1, ""), "")</f>
        <v/>
      </c>
      <c r="DP38" s="140">
        <f t="shared" si="74"/>
        <v>0</v>
      </c>
      <c r="DQ38" s="137">
        <v>31021</v>
      </c>
      <c r="DR38" s="137"/>
      <c r="DS38" s="138">
        <f t="shared" si="75"/>
        <v>0.63568925592737557</v>
      </c>
      <c r="DT38" s="139">
        <f t="shared" si="76"/>
        <v>0</v>
      </c>
      <c r="DU38" s="139">
        <f t="shared" si="77"/>
        <v>31021</v>
      </c>
      <c r="DV38" s="139">
        <f>IF(DQ38&lt;&gt;"", IF(RANK(DU38, DU$5:DU$62)+COUNTIF(DU$5:DU38,DU38)-1&lt;=(DV$65-DT$63), RANK(DU38, DU$5:DU$62)+COUNTIF(DU$5:DU38,DU38)-1, ""), "")</f>
        <v>2</v>
      </c>
      <c r="DW38" s="140">
        <f t="shared" si="78"/>
        <v>1</v>
      </c>
      <c r="DX38" s="137">
        <v>33060</v>
      </c>
      <c r="DY38" s="137"/>
      <c r="DZ38" s="138">
        <f t="shared" si="79"/>
        <v>0.72232296969564558</v>
      </c>
      <c r="EA38" s="139">
        <f t="shared" si="80"/>
        <v>0</v>
      </c>
      <c r="EB38" s="139">
        <f t="shared" si="81"/>
        <v>33060</v>
      </c>
      <c r="EC38" s="139">
        <f>IF(DX38&lt;&gt;"", IF(RANK(EB38, EB$5:EB$62)+COUNTIF(EB$5:EB38,EB38)-1&lt;=(EC$65-EA$63), RANK(EB38, EB$5:EB$62)+COUNTIF(EB$5:EB38,EB38)-1, ""), "")</f>
        <v>2</v>
      </c>
      <c r="ED38" s="140">
        <f t="shared" si="82"/>
        <v>1</v>
      </c>
      <c r="EE38" s="137">
        <v>27049</v>
      </c>
      <c r="EF38" s="137"/>
      <c r="EG38" s="138">
        <f t="shared" si="83"/>
        <v>0.51848799095248133</v>
      </c>
      <c r="EH38" s="139">
        <f t="shared" si="84"/>
        <v>0</v>
      </c>
      <c r="EI38" s="139">
        <f t="shared" si="85"/>
        <v>27049</v>
      </c>
      <c r="EJ38" s="139" t="str">
        <f>IF(EE38&lt;&gt;"", IF(RANK(EI38, EI$5:EI$62)+COUNTIF(EI$5:EI38,EI38)-1&lt;=(EJ$65-EH$63), RANK(EI38, EI$5:EI$62)+COUNTIF(EI$5:EI38,EI38)-1, ""), "")</f>
        <v/>
      </c>
      <c r="EK38" s="140">
        <f t="shared" si="86"/>
        <v>0</v>
      </c>
      <c r="EL38" s="137">
        <v>79026</v>
      </c>
      <c r="EM38" s="137"/>
      <c r="EN38" s="138">
        <f t="shared" si="87"/>
        <v>1.6872918267998975</v>
      </c>
      <c r="EO38" s="139">
        <f t="shared" si="88"/>
        <v>1</v>
      </c>
      <c r="EP38" s="139">
        <f t="shared" si="89"/>
        <v>32190</v>
      </c>
      <c r="EQ38" s="139">
        <f>IF(EL38&lt;&gt;"", IF(RANK(EP38, EP$5:EP$62)+COUNTIF(EP$5:EP38,EP38)-1&lt;=(EQ$65-EO$63), RANK(EP38, EP$5:EP$62)+COUNTIF(EP$5:EP38,EP38)-1, ""), "")</f>
        <v>1</v>
      </c>
      <c r="ER38" s="140">
        <f t="shared" si="90"/>
        <v>2</v>
      </c>
      <c r="ES38" s="137">
        <v>86581</v>
      </c>
      <c r="ET38" s="137"/>
      <c r="EU38" s="138">
        <f t="shared" si="91"/>
        <v>1.7209501093222024</v>
      </c>
      <c r="EV38" s="139">
        <f t="shared" si="92"/>
        <v>1</v>
      </c>
      <c r="EW38" s="139">
        <f t="shared" si="93"/>
        <v>36271</v>
      </c>
      <c r="EX38" s="139">
        <f>IF(ES38&lt;&gt;"", IF(RANK(EW38, EW$5:EW$62)+COUNTIF(EW$5:EW38,EW38)-1&lt;=(EX$65-EV$63), RANK(EW38, EW$5:EW$62)+COUNTIF(EW$5:EW38,EW38)-1, ""), "")</f>
        <v>1</v>
      </c>
      <c r="EY38" s="140">
        <f t="shared" si="94"/>
        <v>2</v>
      </c>
      <c r="EZ38" s="137">
        <v>92854</v>
      </c>
      <c r="FA38" s="137"/>
      <c r="FB38" s="138">
        <f t="shared" si="95"/>
        <v>1.8485765478797531</v>
      </c>
      <c r="FC38" s="139">
        <f t="shared" si="96"/>
        <v>1</v>
      </c>
      <c r="FD38" s="139">
        <f t="shared" si="97"/>
        <v>42624</v>
      </c>
      <c r="FE38" s="139">
        <f>IF(EZ38&lt;&gt;"", IF(RANK(FD38, FD$5:FD$62)+COUNTIF(FD$5:FD38,FD38)-1&lt;=(FE$65-FC$63), RANK(FD38, FD$5:FD$62)+COUNTIF(FD$5:FD38,FD38)-1, ""), "")</f>
        <v>1</v>
      </c>
      <c r="FF38" s="140">
        <f t="shared" si="98"/>
        <v>2</v>
      </c>
      <c r="FG38" s="137">
        <v>138707</v>
      </c>
      <c r="FH38" s="137"/>
      <c r="FI38" s="138">
        <f t="shared" si="99"/>
        <v>2.9763534536403236</v>
      </c>
      <c r="FJ38" s="139">
        <f t="shared" si="100"/>
        <v>2</v>
      </c>
      <c r="FK38" s="139">
        <f t="shared" si="101"/>
        <v>45501</v>
      </c>
      <c r="FL38" s="139">
        <f>IF(FG38&lt;&gt;"", IF(RANK(FK38, FK$5:FK$62)+COUNTIF(FK$5:FK38,FK38)-1&lt;=(FL$65-FJ$63), RANK(FK38, FK$5:FK$62)+COUNTIF(FK$5:FK38,FK38)-1, ""), "")</f>
        <v>2</v>
      </c>
      <c r="FM38" s="140">
        <f t="shared" si="102"/>
        <v>3</v>
      </c>
      <c r="FN38" s="137">
        <v>99589</v>
      </c>
      <c r="FO38" s="137"/>
      <c r="FP38" s="138">
        <f t="shared" si="103"/>
        <v>2.1569599965346211</v>
      </c>
      <c r="FQ38" s="139">
        <f t="shared" si="104"/>
        <v>2</v>
      </c>
      <c r="FR38" s="139">
        <f t="shared" si="105"/>
        <v>7247</v>
      </c>
      <c r="FS38" s="139" t="str">
        <f>IF(FN38&lt;&gt;"", IF(RANK(FR38, FR$5:FR$62)+COUNTIF(FR$5:FR38,FR38)-1&lt;=(FS$65-FQ$63), RANK(FR38, FR$5:FR$62)+COUNTIF(FR$5:FR38,FR38)-1, ""), "")</f>
        <v/>
      </c>
      <c r="FT38" s="140">
        <f t="shared" si="106"/>
        <v>2</v>
      </c>
      <c r="FU38" s="137">
        <v>1305</v>
      </c>
      <c r="FV38" s="137"/>
      <c r="FW38" s="138">
        <f t="shared" si="107"/>
        <v>2.7976675384813274E-2</v>
      </c>
      <c r="FX38" s="139">
        <f t="shared" si="108"/>
        <v>0</v>
      </c>
      <c r="FY38" s="139">
        <f t="shared" si="109"/>
        <v>1305</v>
      </c>
      <c r="FZ38" s="139" t="str">
        <f>IF(FU38&lt;&gt;"", IF(RANK(FY38, FY$5:FY$62)+COUNTIF(FY$5:FY38,FY38)-1&lt;=(FZ$65-FX$63), RANK(FY38, FY$5:FY$62)+COUNTIF(FY$5:FY38,FY38)-1, ""), "")</f>
        <v/>
      </c>
      <c r="GA38" s="140">
        <f t="shared" si="110"/>
        <v>0</v>
      </c>
      <c r="GB38" s="137">
        <v>3150</v>
      </c>
      <c r="GC38" s="137"/>
      <c r="GD38" s="138">
        <f t="shared" si="111"/>
        <v>7.3277967757694185E-2</v>
      </c>
      <c r="GE38" s="139">
        <f t="shared" si="112"/>
        <v>0</v>
      </c>
      <c r="GF38" s="139">
        <f t="shared" si="113"/>
        <v>3150</v>
      </c>
      <c r="GG38" s="139" t="str">
        <f>IF(GB38&lt;&gt;"", IF(RANK(GF38, GF$5:GF$62)+COUNTIF(GF$5:GF38,GF38)-1&lt;=(GG$65-GE$63), RANK(GF38, GF$5:GF$62)+COUNTIF(GF$5:GF38,GF38)-1, ""), "")</f>
        <v/>
      </c>
      <c r="GH38" s="140">
        <f t="shared" si="114"/>
        <v>0</v>
      </c>
      <c r="GI38" s="137">
        <v>457</v>
      </c>
      <c r="GJ38" s="137"/>
      <c r="GK38" s="138">
        <f t="shared" si="115"/>
        <v>9.7466302678723762E-3</v>
      </c>
      <c r="GL38" s="139">
        <f t="shared" si="116"/>
        <v>0</v>
      </c>
      <c r="GM38" s="139">
        <f t="shared" si="117"/>
        <v>457</v>
      </c>
      <c r="GN38" s="139" t="str">
        <f>IF(GI38&lt;&gt;"", IF(RANK(GM38, GM$5:GM$62)+COUNTIF(GM$5:GM38,GM38)-1&lt;=(GN$65-GL$63), RANK(GM38, GM$5:GM$62)+COUNTIF(GM$5:GM38,GM38)-1, ""), "")</f>
        <v/>
      </c>
      <c r="GO38" s="140">
        <f t="shared" si="118"/>
        <v>0</v>
      </c>
      <c r="GP38" s="137">
        <v>268</v>
      </c>
      <c r="GQ38" s="137"/>
      <c r="GR38" s="138">
        <f t="shared" si="119"/>
        <v>5.4240032382108887E-3</v>
      </c>
      <c r="GS38" s="139">
        <f t="shared" si="120"/>
        <v>0</v>
      </c>
      <c r="GT38" s="139">
        <f t="shared" si="121"/>
        <v>268</v>
      </c>
      <c r="GU38" s="139" t="str">
        <f>IF(GP38&lt;&gt;"", IF(RANK(GT38, GT$5:GT$62)+COUNTIF(GT$5:GT38,GT38)-1&lt;=(GU$65-GS$63), RANK(GT38, GT$5:GT$62)+COUNTIF(GT$5:GT38,GT38)-1, ""), "")</f>
        <v/>
      </c>
      <c r="GV38" s="140">
        <f t="shared" si="122"/>
        <v>0</v>
      </c>
      <c r="GW38" s="137">
        <v>255</v>
      </c>
      <c r="GX38" s="137"/>
      <c r="GY38" s="138">
        <f t="shared" si="123"/>
        <v>5.9593362935265251E-3</v>
      </c>
      <c r="GZ38" s="139">
        <f t="shared" si="124"/>
        <v>0</v>
      </c>
      <c r="HA38" s="139">
        <f t="shared" si="125"/>
        <v>255</v>
      </c>
      <c r="HB38" s="139" t="str">
        <f>IF(GW38&lt;&gt;"", IF(RANK(HA38, HA$5:HA$62)+COUNTIF(HA$5:HA38,HA38)-1&lt;=(HB$65-GZ$63), RANK(HA38, HA$5:HA$62)+COUNTIF(HA$5:HA38,HA38)-1, ""), "")</f>
        <v/>
      </c>
      <c r="HC38" s="140">
        <f t="shared" si="126"/>
        <v>0</v>
      </c>
      <c r="HD38" s="137">
        <v>179</v>
      </c>
      <c r="HE38" s="137"/>
      <c r="HF38" s="138">
        <f t="shared" si="127"/>
        <v>4.1669576553297486E-3</v>
      </c>
      <c r="HG38" s="139">
        <f t="shared" si="128"/>
        <v>0</v>
      </c>
      <c r="HH38" s="139">
        <f t="shared" si="129"/>
        <v>179</v>
      </c>
      <c r="HI38" s="139" t="str">
        <f>IF(HD38&lt;&gt;"", IF(RANK(HH38, HH$5:HH$62)+COUNTIF(HH$5:HH38,HH38)-1&lt;=(HI$65-HG$63), RANK(HH38, HH$5:HH$62)+COUNTIF(HH$5:HH38,HH38)-1, ""), "")</f>
        <v/>
      </c>
      <c r="HJ38" s="140">
        <f t="shared" si="130"/>
        <v>0</v>
      </c>
      <c r="HK38" s="137">
        <v>206</v>
      </c>
      <c r="HL38" s="137"/>
      <c r="HM38" s="138">
        <f t="shared" si="131"/>
        <v>5.0416054821341167E-3</v>
      </c>
      <c r="HN38" s="139">
        <f t="shared" si="132"/>
        <v>0</v>
      </c>
      <c r="HO38" s="139">
        <f t="shared" si="133"/>
        <v>206</v>
      </c>
      <c r="HP38" s="139" t="str">
        <f>IF(HK38&lt;&gt;"", IF(RANK(HO38, HO$5:HO$62)+COUNTIF(HO$5:HO38,HO38)-1&lt;=(HP$65-HN$63), RANK(HO38, HO$5:HO$62)+COUNTIF(HO$5:HO38,HO38)-1, ""), "")</f>
        <v/>
      </c>
      <c r="HQ38" s="140">
        <f t="shared" si="134"/>
        <v>0</v>
      </c>
      <c r="HR38" s="137">
        <v>262</v>
      </c>
      <c r="HS38" s="137"/>
      <c r="HT38" s="138">
        <f t="shared" si="135"/>
        <v>6.5242292942875642E-3</v>
      </c>
      <c r="HU38" s="139">
        <f t="shared" si="136"/>
        <v>0</v>
      </c>
      <c r="HV38" s="139">
        <f t="shared" si="137"/>
        <v>262</v>
      </c>
      <c r="HW38" s="139" t="str">
        <f>IF(HR38&lt;&gt;"", IF(RANK(HV38, HV$5:HV$62)+COUNTIF(HV$5:HV38,HV38)-1&lt;=(HW$65-HU$63), RANK(HV38, HV$5:HV$62)+COUNTIF(HV$5:HV38,HV38)-1, ""), "")</f>
        <v/>
      </c>
      <c r="HX38" s="140">
        <f t="shared" si="138"/>
        <v>0</v>
      </c>
      <c r="HY38" s="137">
        <v>439</v>
      </c>
      <c r="HZ38" s="137"/>
      <c r="IA38" s="138">
        <f t="shared" si="139"/>
        <v>1.1571511413358639E-2</v>
      </c>
      <c r="IB38" s="139">
        <f t="shared" si="140"/>
        <v>0</v>
      </c>
      <c r="IC38" s="139">
        <f t="shared" si="141"/>
        <v>439</v>
      </c>
      <c r="ID38" s="139" t="str">
        <f>IF(HY38&lt;&gt;"", IF(RANK(IC38, IC$5:IC$62)+COUNTIF(IC$5:IC38,IC38)-1&lt;=(ID$65-IB$63), RANK(IC38, IC$5:IC$62)+COUNTIF(IC$5:IC38,IC38)-1, ""), "")</f>
        <v/>
      </c>
      <c r="IE38" s="140">
        <f t="shared" si="142"/>
        <v>0</v>
      </c>
      <c r="IF38" s="137">
        <v>397</v>
      </c>
      <c r="IG38" s="137"/>
      <c r="IH38" s="138">
        <f t="shared" si="143"/>
        <v>9.5942386234563418E-3</v>
      </c>
      <c r="II38" s="139">
        <f t="shared" si="144"/>
        <v>0</v>
      </c>
      <c r="IJ38" s="139">
        <f t="shared" si="145"/>
        <v>397</v>
      </c>
      <c r="IK38" s="139" t="str">
        <f>IF(IF38&lt;&gt;"", IF(RANK(IJ38, IJ$5:IJ$62)+COUNTIF(IJ$5:IJ38,IJ38)-1&lt;=(IK$65-II$63), RANK(IJ38, IJ$5:IJ$62)+COUNTIF(IJ$5:IJ38,IJ38)-1, ""), "")</f>
        <v/>
      </c>
      <c r="IL38" s="140">
        <f t="shared" si="146"/>
        <v>0</v>
      </c>
      <c r="IM38" s="137">
        <v>368</v>
      </c>
      <c r="IN38" s="137"/>
      <c r="IO38" s="138">
        <f t="shared" si="147"/>
        <v>8.7960417811984611E-3</v>
      </c>
      <c r="IP38" s="139">
        <f t="shared" si="148"/>
        <v>0</v>
      </c>
      <c r="IQ38" s="139">
        <f t="shared" si="149"/>
        <v>368</v>
      </c>
      <c r="IR38" s="139" t="str">
        <f>IF(IM38&lt;&gt;"", IF(RANK(IQ38, IQ$5:IQ$62)+COUNTIF(IQ$5:IQ38,IQ38)-1&lt;=(IR$65-IP$63), RANK(IQ38, IQ$5:IQ$62)+COUNTIF(IQ$5:IQ38,IQ38)-1, ""), "")</f>
        <v/>
      </c>
      <c r="IS38" s="140">
        <f t="shared" si="150"/>
        <v>0</v>
      </c>
      <c r="IT38" s="137">
        <v>388</v>
      </c>
      <c r="IU38" s="137"/>
      <c r="IV38" s="138">
        <f t="shared" si="151"/>
        <v>7.9812399720245192E-3</v>
      </c>
      <c r="IW38" s="139">
        <f t="shared" si="152"/>
        <v>0</v>
      </c>
      <c r="IX38" s="139">
        <f t="shared" si="153"/>
        <v>388</v>
      </c>
      <c r="IY38" s="139" t="str">
        <f>IF(IT38&lt;&gt;"", IF(RANK(IX38, IX$5:IX$62)+COUNTIF(IX$5:IX38,IX38)-1&lt;=(IY$65-IW$63), RANK(IX38, IX$5:IX$62)+COUNTIF(IX$5:IX38,IX38)-1, ""), "")</f>
        <v/>
      </c>
      <c r="IZ38" s="140">
        <f t="shared" si="154"/>
        <v>0</v>
      </c>
      <c r="JA38" s="137">
        <v>166</v>
      </c>
      <c r="JB38" s="137"/>
      <c r="JC38" s="138">
        <f t="shared" si="155"/>
        <v>3.3767290480065095E-3</v>
      </c>
      <c r="JD38" s="139">
        <f t="shared" si="156"/>
        <v>0</v>
      </c>
      <c r="JE38" s="139">
        <f t="shared" si="157"/>
        <v>166</v>
      </c>
      <c r="JF38" s="139" t="str">
        <f>IF(JA38&lt;&gt;"", IF(RANK(JE38, JE$5:JE$62)+COUNTIF(JE$5:JE38,JE38)-1&lt;=(JF$65-JD$63), RANK(JE38, JE$5:JE$62)+COUNTIF(JE$5:JE38,JE38)-1, ""), "")</f>
        <v/>
      </c>
      <c r="JG38" s="140">
        <f t="shared" si="158"/>
        <v>0</v>
      </c>
      <c r="JH38" s="137">
        <v>745</v>
      </c>
      <c r="JI38" s="137"/>
      <c r="JJ38" s="138">
        <f t="shared" si="159"/>
        <v>1.5526332242669279E-2</v>
      </c>
      <c r="JK38" s="139">
        <f t="shared" si="160"/>
        <v>0</v>
      </c>
      <c r="JL38" s="139">
        <f t="shared" si="161"/>
        <v>745</v>
      </c>
      <c r="JM38" s="139" t="str">
        <f>IF(JH38&lt;&gt;"", IF(RANK(JL38, JL$5:JL$62)+COUNTIF(JL$5:JL38,JL38)-1&lt;=(JM$65-JK$63), RANK(JL38, JL$5:JL$62)+COUNTIF(JL$5:JL38,JL38)-1, ""), "")</f>
        <v/>
      </c>
      <c r="JN38" s="140">
        <f t="shared" si="162"/>
        <v>0</v>
      </c>
      <c r="JO38" s="137">
        <v>152</v>
      </c>
      <c r="JP38" s="137"/>
      <c r="JQ38" s="138">
        <f t="shared" si="163"/>
        <v>3.3514872224549644E-3</v>
      </c>
      <c r="JR38" s="139">
        <f t="shared" si="164"/>
        <v>0</v>
      </c>
      <c r="JS38" s="139">
        <f t="shared" si="165"/>
        <v>152</v>
      </c>
      <c r="JT38" s="139" t="str">
        <f>IF(JO38&lt;&gt;"", IF(RANK(JS38, JS$5:JS$62)+COUNTIF(JS$5:JS38,JS38)-1&lt;=(JT$65-JR$63), RANK(JS38, JS$5:JS$62)+COUNTIF(JS$5:JS38,JS38)-1, ""), "")</f>
        <v/>
      </c>
      <c r="JU38" s="140">
        <f t="shared" si="166"/>
        <v>0</v>
      </c>
      <c r="JV38" s="137">
        <v>111</v>
      </c>
      <c r="JW38" s="137"/>
      <c r="JX38" s="138">
        <f t="shared" si="167"/>
        <v>2.2890373669883692E-3</v>
      </c>
      <c r="JY38" s="139">
        <f t="shared" si="168"/>
        <v>0</v>
      </c>
      <c r="JZ38" s="139">
        <f t="shared" si="169"/>
        <v>111</v>
      </c>
      <c r="KA38" s="139" t="str">
        <f>IF(JV38&lt;&gt;"", IF(RANK(JZ38, JZ$5:JZ$62)+COUNTIF(JZ$5:JZ38,JZ38)-1&lt;=(KA$65-JY$63), RANK(JZ38, JZ$5:JZ$62)+COUNTIF(JZ$5:JZ38,JZ38)-1, ""), "")</f>
        <v/>
      </c>
      <c r="KB38" s="140">
        <f t="shared" si="170"/>
        <v>0</v>
      </c>
      <c r="KC38" s="141">
        <f t="shared" si="171"/>
        <v>13</v>
      </c>
      <c r="KD38" s="142">
        <f t="shared" si="172"/>
        <v>688881</v>
      </c>
      <c r="KE38" s="142">
        <v>618219</v>
      </c>
      <c r="KF38" s="142">
        <f t="shared" si="173"/>
        <v>1307100</v>
      </c>
      <c r="KG38" s="143"/>
      <c r="KH38" s="144">
        <f t="shared" si="184"/>
        <v>1307100</v>
      </c>
      <c r="KI38" s="145">
        <f t="shared" si="185"/>
        <v>13</v>
      </c>
      <c r="KJ38" s="145" t="str">
        <f t="shared" si="174"/>
        <v/>
      </c>
      <c r="KK38" s="145"/>
      <c r="KL38" s="146">
        <f t="shared" si="175"/>
        <v>16.838864268782849</v>
      </c>
      <c r="KM38" s="145">
        <f t="shared" si="176"/>
        <v>16</v>
      </c>
      <c r="KN38" s="144">
        <f t="shared" si="177"/>
        <v>65116</v>
      </c>
      <c r="KO38" s="144">
        <f>IF(KN38&lt;&gt;"", IF(RANK(KN38, $KN$5:$KN$62)+COUNTIF(KN$5:KN38,KN38)-1&lt;=(400-$KJ$63-$KM$63), RANK(KN38, $KN$5:$KN$62)+COUNTIF(KN$5:KN38,KN38)-1, ""), "")</f>
        <v>2</v>
      </c>
      <c r="KP38" s="144">
        <f t="shared" si="178"/>
        <v>17</v>
      </c>
      <c r="KQ38" s="147">
        <f t="shared" si="186"/>
        <v>4</v>
      </c>
      <c r="KS38" s="149">
        <f t="shared" si="187"/>
        <v>4.0949920355835417E-2</v>
      </c>
      <c r="KT38" s="150">
        <f t="shared" si="188"/>
        <v>4.2500000000000003E-2</v>
      </c>
      <c r="KU38" s="151">
        <f t="shared" si="179"/>
        <v>1.5500796441645856E-3</v>
      </c>
      <c r="KW38" s="152">
        <f t="shared" si="189"/>
        <v>1307100</v>
      </c>
      <c r="KX38" s="150">
        <f t="shared" si="180"/>
        <v>4.1992671281330655E-2</v>
      </c>
      <c r="KY38" s="150">
        <f t="shared" si="190"/>
        <v>4.2500000000000003E-2</v>
      </c>
      <c r="KZ38" s="153">
        <f t="shared" si="181"/>
        <v>5.0732871866934759E-4</v>
      </c>
    </row>
    <row r="39" spans="1:312" ht="15" customHeight="1" x14ac:dyDescent="0.2">
      <c r="A39" s="136" t="s">
        <v>205</v>
      </c>
      <c r="B39" s="137"/>
      <c r="C39" s="137"/>
      <c r="D39" s="138" t="str">
        <f t="shared" si="182"/>
        <v/>
      </c>
      <c r="E39" s="139" t="str">
        <f t="shared" si="9"/>
        <v/>
      </c>
      <c r="F39" s="139" t="str">
        <f t="shared" si="183"/>
        <v/>
      </c>
      <c r="G39" s="139" t="str">
        <f>IF(B39&lt;&gt;"", IF(RANK(F39, F$5:F$62)+COUNTIF(F$5:F39,F39)-1&lt;=(G$65-E$63), RANK(F39, F$5:F$62)+COUNTIF(F$5:F39,F39)-1, ""), "")</f>
        <v/>
      </c>
      <c r="H39" s="140" t="str">
        <f t="shared" si="10"/>
        <v/>
      </c>
      <c r="I39" s="137"/>
      <c r="J39" s="137"/>
      <c r="K39" s="138" t="str">
        <f t="shared" si="11"/>
        <v/>
      </c>
      <c r="L39" s="139" t="str">
        <f t="shared" si="12"/>
        <v/>
      </c>
      <c r="M39" s="139" t="str">
        <f t="shared" si="13"/>
        <v/>
      </c>
      <c r="N39" s="139" t="str">
        <f>IF(I39&lt;&gt;"", IF(RANK(M39, M$5:M$62)+COUNTIF(M$5:M39,M39)-1&lt;=(N$65-L$63), RANK(M39, M$5:M$62)+COUNTIF(M$5:M39,M39)-1, ""), "")</f>
        <v/>
      </c>
      <c r="O39" s="140" t="str">
        <f t="shared" si="14"/>
        <v/>
      </c>
      <c r="P39" s="137"/>
      <c r="Q39" s="137"/>
      <c r="R39" s="138" t="str">
        <f t="shared" si="15"/>
        <v/>
      </c>
      <c r="S39" s="139" t="str">
        <f t="shared" si="16"/>
        <v/>
      </c>
      <c r="T39" s="139" t="str">
        <f t="shared" si="17"/>
        <v/>
      </c>
      <c r="U39" s="139" t="str">
        <f>IF(P39&lt;&gt;"", IF(RANK(T39, T$5:T$62)+COUNTIF(T$5:T39,T39)-1&lt;=(U$65-S$63), RANK(T39, T$5:T$62)+COUNTIF(T$5:T39,T39)-1, ""), "")</f>
        <v/>
      </c>
      <c r="V39" s="140" t="str">
        <f t="shared" si="18"/>
        <v/>
      </c>
      <c r="W39" s="137"/>
      <c r="X39" s="137"/>
      <c r="Y39" s="138" t="str">
        <f t="shared" si="19"/>
        <v/>
      </c>
      <c r="Z39" s="139" t="str">
        <f t="shared" si="20"/>
        <v/>
      </c>
      <c r="AA39" s="139" t="str">
        <f t="shared" si="21"/>
        <v/>
      </c>
      <c r="AB39" s="139" t="str">
        <f>IF(W39&lt;&gt;"", IF(RANK(AA39, AA$5:AA$62)+COUNTIF(AA$5:AA39,AA39)-1&lt;=(AB$65-Z$63), RANK(AA39, AA$5:AA$62)+COUNTIF(AA$5:AA39,AA39)-1, ""), "")</f>
        <v/>
      </c>
      <c r="AC39" s="140" t="str">
        <f t="shared" si="22"/>
        <v/>
      </c>
      <c r="AD39" s="137"/>
      <c r="AE39" s="137"/>
      <c r="AF39" s="138" t="str">
        <f t="shared" si="23"/>
        <v/>
      </c>
      <c r="AG39" s="139" t="str">
        <f t="shared" si="24"/>
        <v/>
      </c>
      <c r="AH39" s="139" t="str">
        <f t="shared" si="25"/>
        <v/>
      </c>
      <c r="AI39" s="139" t="str">
        <f>IF(AD39&lt;&gt;"", IF(RANK(AH39, AH$5:AH$62)+COUNTIF(AH$5:AH39,AH39)-1&lt;=(AI$65-AG$63), RANK(AH39, AH$5:AH$62)+COUNTIF(AH$5:AH39,AH39)-1, ""), "")</f>
        <v/>
      </c>
      <c r="AJ39" s="140" t="str">
        <f t="shared" si="26"/>
        <v/>
      </c>
      <c r="AK39" s="137"/>
      <c r="AL39" s="137"/>
      <c r="AM39" s="138" t="str">
        <f t="shared" si="27"/>
        <v/>
      </c>
      <c r="AN39" s="139" t="str">
        <f t="shared" si="28"/>
        <v/>
      </c>
      <c r="AO39" s="139" t="str">
        <f t="shared" si="29"/>
        <v/>
      </c>
      <c r="AP39" s="139" t="str">
        <f>IF(AK39&lt;&gt;"", IF(RANK(AO39, AO$5:AO$62)+COUNTIF(AO$5:AO39,AO39)-1&lt;=(AP$65-AN$63), RANK(AO39, AO$5:AO$62)+COUNTIF(AO$5:AO39,AO39)-1, ""), "")</f>
        <v/>
      </c>
      <c r="AQ39" s="140" t="str">
        <f t="shared" si="30"/>
        <v/>
      </c>
      <c r="AR39" s="137"/>
      <c r="AS39" s="137"/>
      <c r="AT39" s="138" t="str">
        <f t="shared" si="31"/>
        <v/>
      </c>
      <c r="AU39" s="139" t="str">
        <f t="shared" si="32"/>
        <v/>
      </c>
      <c r="AV39" s="139" t="str">
        <f t="shared" si="33"/>
        <v/>
      </c>
      <c r="AW39" s="139" t="str">
        <f>IF(AR39&lt;&gt;"", IF(RANK(AV39, AV$5:AV$62)+COUNTIF(AV$5:AV39,AV39)-1&lt;=(AW$65-AU$63), RANK(AV39, AV$5:AV$62)+COUNTIF(AV$5:AV39,AV39)-1, ""), "")</f>
        <v/>
      </c>
      <c r="AX39" s="140" t="str">
        <f t="shared" si="34"/>
        <v/>
      </c>
      <c r="AY39" s="137"/>
      <c r="AZ39" s="137"/>
      <c r="BA39" s="138" t="str">
        <f t="shared" si="35"/>
        <v/>
      </c>
      <c r="BB39" s="139" t="str">
        <f t="shared" si="36"/>
        <v/>
      </c>
      <c r="BC39" s="139" t="str">
        <f t="shared" si="37"/>
        <v/>
      </c>
      <c r="BD39" s="139" t="str">
        <f>IF(AY39&lt;&gt;"", IF(RANK(BC39, BC$5:BC$62)+COUNTIF(BC$5:BC39,BC39)-1&lt;=(BD$65-BB$63), RANK(BC39, BC$5:BC$62)+COUNTIF(BC$5:BC39,BC39)-1, ""), "")</f>
        <v/>
      </c>
      <c r="BE39" s="140" t="str">
        <f t="shared" si="38"/>
        <v/>
      </c>
      <c r="BF39" s="137"/>
      <c r="BG39" s="137"/>
      <c r="BH39" s="138" t="str">
        <f t="shared" si="39"/>
        <v/>
      </c>
      <c r="BI39" s="139" t="str">
        <f t="shared" si="40"/>
        <v/>
      </c>
      <c r="BJ39" s="139" t="str">
        <f t="shared" si="41"/>
        <v/>
      </c>
      <c r="BK39" s="139" t="str">
        <f>IF(BF39&lt;&gt;"", IF(RANK(BJ39, BJ$5:BJ$62)+COUNTIF(BJ$5:BJ39,BJ39)-1&lt;=(BK$65-BI$63), RANK(BJ39, BJ$5:BJ$62)+COUNTIF(BJ$5:BJ39,BJ39)-1, ""), "")</f>
        <v/>
      </c>
      <c r="BL39" s="140" t="str">
        <f t="shared" si="42"/>
        <v/>
      </c>
      <c r="BM39" s="137"/>
      <c r="BN39" s="137"/>
      <c r="BO39" s="138" t="str">
        <f t="shared" si="43"/>
        <v/>
      </c>
      <c r="BP39" s="139" t="str">
        <f t="shared" si="44"/>
        <v/>
      </c>
      <c r="BQ39" s="139" t="str">
        <f t="shared" si="45"/>
        <v/>
      </c>
      <c r="BR39" s="139" t="str">
        <f>IF(BM39&lt;&gt;"", IF(RANK(BQ39, BQ$5:BQ$62)+COUNTIF(BQ$5:BQ39,BQ39)-1&lt;=(BR$65-BP$63), RANK(BQ39, BQ$5:BQ$62)+COUNTIF(BQ$5:BQ39,BQ39)-1, ""), "")</f>
        <v/>
      </c>
      <c r="BS39" s="140" t="str">
        <f t="shared" si="46"/>
        <v/>
      </c>
      <c r="BT39" s="137"/>
      <c r="BU39" s="137"/>
      <c r="BV39" s="138" t="str">
        <f t="shared" si="47"/>
        <v/>
      </c>
      <c r="BW39" s="139" t="str">
        <f t="shared" si="48"/>
        <v/>
      </c>
      <c r="BX39" s="139" t="str">
        <f t="shared" si="49"/>
        <v/>
      </c>
      <c r="BY39" s="139" t="str">
        <f>IF(BT39&lt;&gt;"", IF(RANK(BX39, BX$5:BX$62)+COUNTIF(BX$5:BX39,BX39)-1&lt;=(BY$65-BW$63), RANK(BX39, BX$5:BX$62)+COUNTIF(BX$5:BX39,BX39)-1, ""), "")</f>
        <v/>
      </c>
      <c r="BZ39" s="140" t="str">
        <f t="shared" si="50"/>
        <v/>
      </c>
      <c r="CA39" s="137"/>
      <c r="CB39" s="137"/>
      <c r="CC39" s="138" t="str">
        <f t="shared" si="51"/>
        <v/>
      </c>
      <c r="CD39" s="139" t="str">
        <f t="shared" si="52"/>
        <v/>
      </c>
      <c r="CE39" s="139" t="str">
        <f t="shared" si="53"/>
        <v/>
      </c>
      <c r="CF39" s="139" t="str">
        <f>IF(CA39&lt;&gt;"", IF(RANK(CE39, CE$5:CE$62)+COUNTIF(CE$5:CE39,CE39)-1&lt;=(CF$65-CD$63), RANK(CE39, CE$5:CE$62)+COUNTIF(CE$5:CE39,CE39)-1, ""), "")</f>
        <v/>
      </c>
      <c r="CG39" s="140" t="str">
        <f t="shared" si="54"/>
        <v/>
      </c>
      <c r="CH39" s="137"/>
      <c r="CI39" s="137"/>
      <c r="CJ39" s="138" t="str">
        <f t="shared" si="55"/>
        <v/>
      </c>
      <c r="CK39" s="139" t="str">
        <f t="shared" si="56"/>
        <v/>
      </c>
      <c r="CL39" s="139" t="str">
        <f t="shared" si="57"/>
        <v/>
      </c>
      <c r="CM39" s="139" t="str">
        <f>IF(CH39&lt;&gt;"", IF(RANK(CL39, CL$5:CL$62)+COUNTIF(CL$5:CL39,CL39)-1&lt;=(CM$65-CK$63), RANK(CL39, CL$5:CL$62)+COUNTIF(CL$5:CL39,CL39)-1, ""), "")</f>
        <v/>
      </c>
      <c r="CN39" s="140" t="str">
        <f t="shared" si="58"/>
        <v/>
      </c>
      <c r="CO39" s="137"/>
      <c r="CP39" s="137"/>
      <c r="CQ39" s="138" t="str">
        <f t="shared" si="59"/>
        <v/>
      </c>
      <c r="CR39" s="139" t="str">
        <f t="shared" si="60"/>
        <v/>
      </c>
      <c r="CS39" s="139" t="str">
        <f t="shared" si="61"/>
        <v/>
      </c>
      <c r="CT39" s="139" t="str">
        <f>IF(CO39&lt;&gt;"", IF(RANK(CS39, CS$5:CS$62)+COUNTIF(CS$5:CS39,CS39)-1&lt;=(CT$65-CR$63), RANK(CS39, CS$5:CS$62)+COUNTIF(CS$5:CS39,CS39)-1, ""), "")</f>
        <v/>
      </c>
      <c r="CU39" s="140" t="str">
        <f t="shared" si="62"/>
        <v/>
      </c>
      <c r="CV39" s="137"/>
      <c r="CW39" s="137"/>
      <c r="CX39" s="138" t="str">
        <f t="shared" si="63"/>
        <v/>
      </c>
      <c r="CY39" s="139" t="str">
        <f t="shared" si="64"/>
        <v/>
      </c>
      <c r="CZ39" s="139" t="str">
        <f t="shared" si="65"/>
        <v/>
      </c>
      <c r="DA39" s="139" t="str">
        <f>IF(CV39&lt;&gt;"", IF(RANK(CZ39, CZ$5:CZ$62)+COUNTIF(CZ$5:CZ39,CZ39)-1&lt;=(DA$65-CY$63), RANK(CZ39, CZ$5:CZ$62)+COUNTIF(CZ$5:CZ39,CZ39)-1, ""), "")</f>
        <v/>
      </c>
      <c r="DB39" s="140" t="str">
        <f t="shared" si="66"/>
        <v/>
      </c>
      <c r="DC39" s="137"/>
      <c r="DD39" s="137"/>
      <c r="DE39" s="138" t="str">
        <f t="shared" si="67"/>
        <v/>
      </c>
      <c r="DF39" s="139" t="str">
        <f t="shared" si="68"/>
        <v/>
      </c>
      <c r="DG39" s="139" t="str">
        <f t="shared" si="69"/>
        <v/>
      </c>
      <c r="DH39" s="139" t="str">
        <f>IF(DC39&lt;&gt;"", IF(RANK(DG39, DG$5:DG$62)+COUNTIF(DG$5:DG39,DG39)-1&lt;=(DH$65-DF$63), RANK(DG39, DG$5:DG$62)+COUNTIF(DG$5:DG39,DG39)-1, ""), "")</f>
        <v/>
      </c>
      <c r="DI39" s="140" t="str">
        <f t="shared" si="70"/>
        <v/>
      </c>
      <c r="DJ39" s="137"/>
      <c r="DK39" s="137"/>
      <c r="DL39" s="138" t="str">
        <f t="shared" si="71"/>
        <v/>
      </c>
      <c r="DM39" s="139" t="str">
        <f t="shared" si="72"/>
        <v/>
      </c>
      <c r="DN39" s="139" t="str">
        <f t="shared" si="73"/>
        <v/>
      </c>
      <c r="DO39" s="139" t="str">
        <f>IF(DJ39&lt;&gt;"", IF(RANK(DN39, DN$5:DN$62)+COUNTIF(DN$5:DN39,DN39)-1&lt;=(DO$65-DM$63), RANK(DN39, DN$5:DN$62)+COUNTIF(DN$5:DN39,DN39)-1, ""), "")</f>
        <v/>
      </c>
      <c r="DP39" s="140" t="str">
        <f t="shared" si="74"/>
        <v/>
      </c>
      <c r="DQ39" s="137"/>
      <c r="DR39" s="137"/>
      <c r="DS39" s="138" t="str">
        <f t="shared" si="75"/>
        <v/>
      </c>
      <c r="DT39" s="139" t="str">
        <f t="shared" si="76"/>
        <v/>
      </c>
      <c r="DU39" s="139" t="str">
        <f t="shared" si="77"/>
        <v/>
      </c>
      <c r="DV39" s="139" t="str">
        <f>IF(DQ39&lt;&gt;"", IF(RANK(DU39, DU$5:DU$62)+COUNTIF(DU$5:DU39,DU39)-1&lt;=(DV$65-DT$63), RANK(DU39, DU$5:DU$62)+COUNTIF(DU$5:DU39,DU39)-1, ""), "")</f>
        <v/>
      </c>
      <c r="DW39" s="140" t="str">
        <f t="shared" si="78"/>
        <v/>
      </c>
      <c r="DX39" s="137"/>
      <c r="DY39" s="137"/>
      <c r="DZ39" s="138" t="str">
        <f t="shared" si="79"/>
        <v/>
      </c>
      <c r="EA39" s="139" t="str">
        <f t="shared" si="80"/>
        <v/>
      </c>
      <c r="EB39" s="139" t="str">
        <f t="shared" si="81"/>
        <v/>
      </c>
      <c r="EC39" s="139" t="str">
        <f>IF(DX39&lt;&gt;"", IF(RANK(EB39, EB$5:EB$62)+COUNTIF(EB$5:EB39,EB39)-1&lt;=(EC$65-EA$63), RANK(EB39, EB$5:EB$62)+COUNTIF(EB$5:EB39,EB39)-1, ""), "")</f>
        <v/>
      </c>
      <c r="ED39" s="140" t="str">
        <f t="shared" si="82"/>
        <v/>
      </c>
      <c r="EE39" s="137"/>
      <c r="EF39" s="137"/>
      <c r="EG39" s="138" t="str">
        <f t="shared" si="83"/>
        <v/>
      </c>
      <c r="EH39" s="139" t="str">
        <f t="shared" si="84"/>
        <v/>
      </c>
      <c r="EI39" s="139" t="str">
        <f t="shared" si="85"/>
        <v/>
      </c>
      <c r="EJ39" s="139" t="str">
        <f>IF(EE39&lt;&gt;"", IF(RANK(EI39, EI$5:EI$62)+COUNTIF(EI$5:EI39,EI39)-1&lt;=(EJ$65-EH$63), RANK(EI39, EI$5:EI$62)+COUNTIF(EI$5:EI39,EI39)-1, ""), "")</f>
        <v/>
      </c>
      <c r="EK39" s="140" t="str">
        <f t="shared" si="86"/>
        <v/>
      </c>
      <c r="EL39" s="137"/>
      <c r="EM39" s="137"/>
      <c r="EN39" s="138" t="str">
        <f t="shared" si="87"/>
        <v/>
      </c>
      <c r="EO39" s="139" t="str">
        <f t="shared" si="88"/>
        <v/>
      </c>
      <c r="EP39" s="139" t="str">
        <f t="shared" si="89"/>
        <v/>
      </c>
      <c r="EQ39" s="139" t="str">
        <f>IF(EL39&lt;&gt;"", IF(RANK(EP39, EP$5:EP$62)+COUNTIF(EP$5:EP39,EP39)-1&lt;=(EQ$65-EO$63), RANK(EP39, EP$5:EP$62)+COUNTIF(EP$5:EP39,EP39)-1, ""), "")</f>
        <v/>
      </c>
      <c r="ER39" s="140" t="str">
        <f t="shared" si="90"/>
        <v/>
      </c>
      <c r="ES39" s="137"/>
      <c r="ET39" s="137"/>
      <c r="EU39" s="138" t="str">
        <f t="shared" si="91"/>
        <v/>
      </c>
      <c r="EV39" s="139" t="str">
        <f t="shared" si="92"/>
        <v/>
      </c>
      <c r="EW39" s="139" t="str">
        <f t="shared" si="93"/>
        <v/>
      </c>
      <c r="EX39" s="139" t="str">
        <f>IF(ES39&lt;&gt;"", IF(RANK(EW39, EW$5:EW$62)+COUNTIF(EW$5:EW39,EW39)-1&lt;=(EX$65-EV$63), RANK(EW39, EW$5:EW$62)+COUNTIF(EW$5:EW39,EW39)-1, ""), "")</f>
        <v/>
      </c>
      <c r="EY39" s="140" t="str">
        <f t="shared" si="94"/>
        <v/>
      </c>
      <c r="EZ39" s="137"/>
      <c r="FA39" s="137"/>
      <c r="FB39" s="138" t="str">
        <f t="shared" si="95"/>
        <v/>
      </c>
      <c r="FC39" s="139" t="str">
        <f t="shared" si="96"/>
        <v/>
      </c>
      <c r="FD39" s="139" t="str">
        <f t="shared" si="97"/>
        <v/>
      </c>
      <c r="FE39" s="139" t="str">
        <f>IF(EZ39&lt;&gt;"", IF(RANK(FD39, FD$5:FD$62)+COUNTIF(FD$5:FD39,FD39)-1&lt;=(FE$65-FC$63), RANK(FD39, FD$5:FD$62)+COUNTIF(FD$5:FD39,FD39)-1, ""), "")</f>
        <v/>
      </c>
      <c r="FF39" s="140" t="str">
        <f t="shared" si="98"/>
        <v/>
      </c>
      <c r="FG39" s="137"/>
      <c r="FH39" s="137"/>
      <c r="FI39" s="138" t="str">
        <f t="shared" si="99"/>
        <v/>
      </c>
      <c r="FJ39" s="139" t="str">
        <f t="shared" si="100"/>
        <v/>
      </c>
      <c r="FK39" s="139" t="str">
        <f t="shared" si="101"/>
        <v/>
      </c>
      <c r="FL39" s="139" t="str">
        <f>IF(FG39&lt;&gt;"", IF(RANK(FK39, FK$5:FK$62)+COUNTIF(FK$5:FK39,FK39)-1&lt;=(FL$65-FJ$63), RANK(FK39, FK$5:FK$62)+COUNTIF(FK$5:FK39,FK39)-1, ""), "")</f>
        <v/>
      </c>
      <c r="FM39" s="140" t="str">
        <f t="shared" si="102"/>
        <v/>
      </c>
      <c r="FN39" s="137"/>
      <c r="FO39" s="137"/>
      <c r="FP39" s="138" t="str">
        <f t="shared" si="103"/>
        <v/>
      </c>
      <c r="FQ39" s="139" t="str">
        <f t="shared" si="104"/>
        <v/>
      </c>
      <c r="FR39" s="139" t="str">
        <f t="shared" si="105"/>
        <v/>
      </c>
      <c r="FS39" s="139" t="str">
        <f>IF(FN39&lt;&gt;"", IF(RANK(FR39, FR$5:FR$62)+COUNTIF(FR$5:FR39,FR39)-1&lt;=(FS$65-FQ$63), RANK(FR39, FR$5:FR$62)+COUNTIF(FR$5:FR39,FR39)-1, ""), "")</f>
        <v/>
      </c>
      <c r="FT39" s="140" t="str">
        <f t="shared" si="106"/>
        <v/>
      </c>
      <c r="FU39" s="137"/>
      <c r="FV39" s="137"/>
      <c r="FW39" s="138" t="str">
        <f t="shared" si="107"/>
        <v/>
      </c>
      <c r="FX39" s="139" t="str">
        <f t="shared" si="108"/>
        <v/>
      </c>
      <c r="FY39" s="139" t="str">
        <f t="shared" si="109"/>
        <v/>
      </c>
      <c r="FZ39" s="139" t="str">
        <f>IF(FU39&lt;&gt;"", IF(RANK(FY39, FY$5:FY$62)+COUNTIF(FY$5:FY39,FY39)-1&lt;=(FZ$65-FX$63), RANK(FY39, FY$5:FY$62)+COUNTIF(FY$5:FY39,FY39)-1, ""), "")</f>
        <v/>
      </c>
      <c r="GA39" s="140" t="str">
        <f t="shared" si="110"/>
        <v/>
      </c>
      <c r="GB39" s="137"/>
      <c r="GC39" s="137"/>
      <c r="GD39" s="138" t="str">
        <f t="shared" si="111"/>
        <v/>
      </c>
      <c r="GE39" s="139" t="str">
        <f t="shared" si="112"/>
        <v/>
      </c>
      <c r="GF39" s="139" t="str">
        <f t="shared" si="113"/>
        <v/>
      </c>
      <c r="GG39" s="139" t="str">
        <f>IF(GB39&lt;&gt;"", IF(RANK(GF39, GF$5:GF$62)+COUNTIF(GF$5:GF39,GF39)-1&lt;=(GG$65-GE$63), RANK(GF39, GF$5:GF$62)+COUNTIF(GF$5:GF39,GF39)-1, ""), "")</f>
        <v/>
      </c>
      <c r="GH39" s="140" t="str">
        <f t="shared" si="114"/>
        <v/>
      </c>
      <c r="GI39" s="137"/>
      <c r="GJ39" s="137"/>
      <c r="GK39" s="138" t="str">
        <f t="shared" si="115"/>
        <v/>
      </c>
      <c r="GL39" s="139" t="str">
        <f t="shared" si="116"/>
        <v/>
      </c>
      <c r="GM39" s="139" t="str">
        <f t="shared" si="117"/>
        <v/>
      </c>
      <c r="GN39" s="139" t="str">
        <f>IF(GI39&lt;&gt;"", IF(RANK(GM39, GM$5:GM$62)+COUNTIF(GM$5:GM39,GM39)-1&lt;=(GN$65-GL$63), RANK(GM39, GM$5:GM$62)+COUNTIF(GM$5:GM39,GM39)-1, ""), "")</f>
        <v/>
      </c>
      <c r="GO39" s="140" t="str">
        <f t="shared" si="118"/>
        <v/>
      </c>
      <c r="GP39" s="137"/>
      <c r="GQ39" s="137"/>
      <c r="GR39" s="138" t="str">
        <f t="shared" si="119"/>
        <v/>
      </c>
      <c r="GS39" s="139" t="str">
        <f t="shared" si="120"/>
        <v/>
      </c>
      <c r="GT39" s="139" t="str">
        <f t="shared" si="121"/>
        <v/>
      </c>
      <c r="GU39" s="139" t="str">
        <f>IF(GP39&lt;&gt;"", IF(RANK(GT39, GT$5:GT$62)+COUNTIF(GT$5:GT39,GT39)-1&lt;=(GU$65-GS$63), RANK(GT39, GT$5:GT$62)+COUNTIF(GT$5:GT39,GT39)-1, ""), "")</f>
        <v/>
      </c>
      <c r="GV39" s="140" t="str">
        <f t="shared" si="122"/>
        <v/>
      </c>
      <c r="GW39" s="137"/>
      <c r="GX39" s="137"/>
      <c r="GY39" s="138" t="str">
        <f t="shared" si="123"/>
        <v/>
      </c>
      <c r="GZ39" s="139" t="str">
        <f t="shared" si="124"/>
        <v/>
      </c>
      <c r="HA39" s="139" t="str">
        <f t="shared" si="125"/>
        <v/>
      </c>
      <c r="HB39" s="139" t="str">
        <f>IF(GW39&lt;&gt;"", IF(RANK(HA39, HA$5:HA$62)+COUNTIF(HA$5:HA39,HA39)-1&lt;=(HB$65-GZ$63), RANK(HA39, HA$5:HA$62)+COUNTIF(HA$5:HA39,HA39)-1, ""), "")</f>
        <v/>
      </c>
      <c r="HC39" s="140" t="str">
        <f t="shared" si="126"/>
        <v/>
      </c>
      <c r="HD39" s="137"/>
      <c r="HE39" s="137"/>
      <c r="HF39" s="138" t="str">
        <f t="shared" si="127"/>
        <v/>
      </c>
      <c r="HG39" s="139" t="str">
        <f t="shared" si="128"/>
        <v/>
      </c>
      <c r="HH39" s="139" t="str">
        <f t="shared" si="129"/>
        <v/>
      </c>
      <c r="HI39" s="139" t="str">
        <f>IF(HD39&lt;&gt;"", IF(RANK(HH39, HH$5:HH$62)+COUNTIF(HH$5:HH39,HH39)-1&lt;=(HI$65-HG$63), RANK(HH39, HH$5:HH$62)+COUNTIF(HH$5:HH39,HH39)-1, ""), "")</f>
        <v/>
      </c>
      <c r="HJ39" s="140" t="str">
        <f t="shared" si="130"/>
        <v/>
      </c>
      <c r="HK39" s="137"/>
      <c r="HL39" s="137"/>
      <c r="HM39" s="138" t="str">
        <f t="shared" si="131"/>
        <v/>
      </c>
      <c r="HN39" s="139" t="str">
        <f t="shared" si="132"/>
        <v/>
      </c>
      <c r="HO39" s="139" t="str">
        <f t="shared" si="133"/>
        <v/>
      </c>
      <c r="HP39" s="139" t="str">
        <f>IF(HK39&lt;&gt;"", IF(RANK(HO39, HO$5:HO$62)+COUNTIF(HO$5:HO39,HO39)-1&lt;=(HP$65-HN$63), RANK(HO39, HO$5:HO$62)+COUNTIF(HO$5:HO39,HO39)-1, ""), "")</f>
        <v/>
      </c>
      <c r="HQ39" s="140" t="str">
        <f t="shared" si="134"/>
        <v/>
      </c>
      <c r="HR39" s="137"/>
      <c r="HS39" s="137"/>
      <c r="HT39" s="138" t="str">
        <f t="shared" si="135"/>
        <v/>
      </c>
      <c r="HU39" s="139" t="str">
        <f t="shared" si="136"/>
        <v/>
      </c>
      <c r="HV39" s="139" t="str">
        <f t="shared" si="137"/>
        <v/>
      </c>
      <c r="HW39" s="139" t="str">
        <f>IF(HR39&lt;&gt;"", IF(RANK(HV39, HV$5:HV$62)+COUNTIF(HV$5:HV39,HV39)-1&lt;=(HW$65-HU$63), RANK(HV39, HV$5:HV$62)+COUNTIF(HV$5:HV39,HV39)-1, ""), "")</f>
        <v/>
      </c>
      <c r="HX39" s="140" t="str">
        <f t="shared" si="138"/>
        <v/>
      </c>
      <c r="HY39" s="137"/>
      <c r="HZ39" s="137"/>
      <c r="IA39" s="138" t="str">
        <f t="shared" si="139"/>
        <v/>
      </c>
      <c r="IB39" s="139" t="str">
        <f t="shared" si="140"/>
        <v/>
      </c>
      <c r="IC39" s="139" t="str">
        <f t="shared" si="141"/>
        <v/>
      </c>
      <c r="ID39" s="139" t="str">
        <f>IF(HY39&lt;&gt;"", IF(RANK(IC39, IC$5:IC$62)+COUNTIF(IC$5:IC39,IC39)-1&lt;=(ID$65-IB$63), RANK(IC39, IC$5:IC$62)+COUNTIF(IC$5:IC39,IC39)-1, ""), "")</f>
        <v/>
      </c>
      <c r="IE39" s="140" t="str">
        <f t="shared" si="142"/>
        <v/>
      </c>
      <c r="IF39" s="137"/>
      <c r="IG39" s="137"/>
      <c r="IH39" s="138" t="str">
        <f t="shared" si="143"/>
        <v/>
      </c>
      <c r="II39" s="139" t="str">
        <f t="shared" si="144"/>
        <v/>
      </c>
      <c r="IJ39" s="139" t="str">
        <f t="shared" si="145"/>
        <v/>
      </c>
      <c r="IK39" s="139" t="str">
        <f>IF(IF39&lt;&gt;"", IF(RANK(IJ39, IJ$5:IJ$62)+COUNTIF(IJ$5:IJ39,IJ39)-1&lt;=(IK$65-II$63), RANK(IJ39, IJ$5:IJ$62)+COUNTIF(IJ$5:IJ39,IJ39)-1, ""), "")</f>
        <v/>
      </c>
      <c r="IL39" s="140" t="str">
        <f t="shared" si="146"/>
        <v/>
      </c>
      <c r="IM39" s="137"/>
      <c r="IN39" s="137"/>
      <c r="IO39" s="138" t="str">
        <f t="shared" si="147"/>
        <v/>
      </c>
      <c r="IP39" s="139" t="str">
        <f t="shared" si="148"/>
        <v/>
      </c>
      <c r="IQ39" s="139" t="str">
        <f t="shared" si="149"/>
        <v/>
      </c>
      <c r="IR39" s="139" t="str">
        <f>IF(IM39&lt;&gt;"", IF(RANK(IQ39, IQ$5:IQ$62)+COUNTIF(IQ$5:IQ39,IQ39)-1&lt;=(IR$65-IP$63), RANK(IQ39, IQ$5:IQ$62)+COUNTIF(IQ$5:IQ39,IQ39)-1, ""), "")</f>
        <v/>
      </c>
      <c r="IS39" s="140" t="str">
        <f t="shared" si="150"/>
        <v/>
      </c>
      <c r="IT39" s="137">
        <v>24134</v>
      </c>
      <c r="IU39" s="137"/>
      <c r="IV39" s="138">
        <f t="shared" si="151"/>
        <v>0.49644135434237052</v>
      </c>
      <c r="IW39" s="139">
        <f t="shared" si="152"/>
        <v>0</v>
      </c>
      <c r="IX39" s="139">
        <f t="shared" si="153"/>
        <v>24134</v>
      </c>
      <c r="IY39" s="139">
        <f>IF(IT39&lt;&gt;"", IF(RANK(IX39, IX$5:IX$62)+COUNTIF(IX$5:IX39,IX39)-1&lt;=(IY$65-IW$63), RANK(IX39, IX$5:IX$62)+COUNTIF(IX$5:IX39,IX39)-1, ""), "")</f>
        <v>1</v>
      </c>
      <c r="IZ39" s="140">
        <f t="shared" si="154"/>
        <v>1</v>
      </c>
      <c r="JA39" s="137">
        <v>8622</v>
      </c>
      <c r="JB39" s="137"/>
      <c r="JC39" s="138">
        <f t="shared" si="155"/>
        <v>0.17538649308380796</v>
      </c>
      <c r="JD39" s="139">
        <f t="shared" si="156"/>
        <v>0</v>
      </c>
      <c r="JE39" s="139">
        <f t="shared" si="157"/>
        <v>8622</v>
      </c>
      <c r="JF39" s="139" t="str">
        <f>IF(JA39&lt;&gt;"", IF(RANK(JE39, JE$5:JE$62)+COUNTIF(JE$5:JE39,JE39)-1&lt;=(JF$65-JD$63), RANK(JE39, JE$5:JE$62)+COUNTIF(JE$5:JE39,JE39)-1, ""), "")</f>
        <v/>
      </c>
      <c r="JG39" s="140">
        <f t="shared" si="158"/>
        <v>0</v>
      </c>
      <c r="JH39" s="137">
        <v>12011</v>
      </c>
      <c r="JI39" s="137"/>
      <c r="JJ39" s="138">
        <f t="shared" si="159"/>
        <v>0.25031782089490029</v>
      </c>
      <c r="JK39" s="139">
        <f t="shared" si="160"/>
        <v>0</v>
      </c>
      <c r="JL39" s="139">
        <f t="shared" si="161"/>
        <v>12011</v>
      </c>
      <c r="JM39" s="139" t="str">
        <f>IF(JH39&lt;&gt;"", IF(RANK(JL39, JL$5:JL$62)+COUNTIF(JL$5:JL39,JL39)-1&lt;=(JM$65-JK$63), RANK(JL39, JL$5:JL$62)+COUNTIF(JL$5:JL39,JL39)-1, ""), "")</f>
        <v/>
      </c>
      <c r="JN39" s="140">
        <f t="shared" si="162"/>
        <v>0</v>
      </c>
      <c r="JO39" s="137">
        <v>1813</v>
      </c>
      <c r="JP39" s="137"/>
      <c r="JQ39" s="138">
        <f t="shared" si="163"/>
        <v>3.9975304830992438E-2</v>
      </c>
      <c r="JR39" s="139">
        <f t="shared" si="164"/>
        <v>0</v>
      </c>
      <c r="JS39" s="139">
        <f t="shared" si="165"/>
        <v>1813</v>
      </c>
      <c r="JT39" s="139" t="str">
        <f>IF(JO39&lt;&gt;"", IF(RANK(JS39, JS$5:JS$62)+COUNTIF(JS$5:JS39,JS39)-1&lt;=(JT$65-JR$63), RANK(JS39, JS$5:JS$62)+COUNTIF(JS$5:JS39,JS39)-1, ""), "")</f>
        <v/>
      </c>
      <c r="JU39" s="140">
        <f t="shared" si="166"/>
        <v>0</v>
      </c>
      <c r="JV39" s="137">
        <v>608</v>
      </c>
      <c r="JW39" s="137"/>
      <c r="JX39" s="138">
        <f t="shared" si="167"/>
        <v>1.2538150622783139E-2</v>
      </c>
      <c r="JY39" s="139">
        <f t="shared" si="168"/>
        <v>0</v>
      </c>
      <c r="JZ39" s="139">
        <f t="shared" si="169"/>
        <v>608</v>
      </c>
      <c r="KA39" s="139" t="str">
        <f>IF(JV39&lt;&gt;"", IF(RANK(JZ39, JZ$5:JZ$62)+COUNTIF(JZ$5:JZ39,JZ39)-1&lt;=(KA$65-JY$63), RANK(JZ39, JZ$5:JZ$62)+COUNTIF(JZ$5:JZ39,JZ39)-1, ""), "")</f>
        <v/>
      </c>
      <c r="KB39" s="140">
        <f t="shared" si="170"/>
        <v>0</v>
      </c>
      <c r="KC39" s="141">
        <f t="shared" si="171"/>
        <v>1</v>
      </c>
      <c r="KD39" s="142">
        <f t="shared" si="172"/>
        <v>47188</v>
      </c>
      <c r="KE39" s="142">
        <v>37423</v>
      </c>
      <c r="KF39" s="142">
        <f t="shared" si="173"/>
        <v>84611</v>
      </c>
      <c r="KG39" s="143"/>
      <c r="KH39" s="144">
        <f t="shared" si="184"/>
        <v>84611</v>
      </c>
      <c r="KI39" s="145">
        <f t="shared" si="185"/>
        <v>1</v>
      </c>
      <c r="KJ39" s="145" t="str">
        <f t="shared" si="174"/>
        <v/>
      </c>
      <c r="KK39" s="145"/>
      <c r="KL39" s="146">
        <f t="shared" si="175"/>
        <v>1.0900108213954447</v>
      </c>
      <c r="KM39" s="145">
        <f t="shared" si="176"/>
        <v>1</v>
      </c>
      <c r="KN39" s="144">
        <f t="shared" si="177"/>
        <v>6987</v>
      </c>
      <c r="KO39" s="144" t="str">
        <f>IF(KN39&lt;&gt;"", IF(RANK(KN39, $KN$5:$KN$62)+COUNTIF(KN$5:KN39,KN39)-1&lt;=(400-$KJ$63-$KM$63), RANK(KN39, $KN$5:$KN$62)+COUNTIF(KN$5:KN39,KN39)-1, ""), "")</f>
        <v/>
      </c>
      <c r="KP39" s="144">
        <f t="shared" si="178"/>
        <v>1</v>
      </c>
      <c r="KQ39" s="147" t="str">
        <f t="shared" si="186"/>
        <v/>
      </c>
      <c r="KS39" s="149">
        <f t="shared" si="187"/>
        <v>2.6507640664276571E-3</v>
      </c>
      <c r="KT39" s="150">
        <f t="shared" si="188"/>
        <v>2.5000000000000001E-3</v>
      </c>
      <c r="KU39" s="151">
        <f t="shared" si="179"/>
        <v>-1.5076406642765706E-4</v>
      </c>
      <c r="KW39" s="152">
        <f t="shared" si="189"/>
        <v>84611</v>
      </c>
      <c r="KX39" s="150">
        <f t="shared" si="180"/>
        <v>2.7182632620187195E-3</v>
      </c>
      <c r="KY39" s="150">
        <f t="shared" si="190"/>
        <v>2.5000000000000001E-3</v>
      </c>
      <c r="KZ39" s="153">
        <f t="shared" si="181"/>
        <v>-2.1826326201871945E-4</v>
      </c>
    </row>
    <row r="40" spans="1:312" ht="15" customHeight="1" x14ac:dyDescent="0.2">
      <c r="A40" s="128" t="s">
        <v>206</v>
      </c>
      <c r="B40" s="123"/>
      <c r="C40" s="123"/>
      <c r="D40" s="124" t="str">
        <f t="shared" si="182"/>
        <v/>
      </c>
      <c r="E40" s="125" t="str">
        <f t="shared" si="9"/>
        <v/>
      </c>
      <c r="F40" s="125" t="str">
        <f t="shared" si="183"/>
        <v/>
      </c>
      <c r="G40" s="125" t="str">
        <f>IF(B40&lt;&gt;"", IF(RANK(F40, F$5:F$62)+COUNTIF(F$5:F40,F40)-1&lt;=(G$65-E$63), RANK(F40, F$5:F$62)+COUNTIF(F$5:F40,F40)-1, ""), "")</f>
        <v/>
      </c>
      <c r="H40" s="135" t="str">
        <f t="shared" si="10"/>
        <v/>
      </c>
      <c r="I40" s="123"/>
      <c r="J40" s="123"/>
      <c r="K40" s="124" t="str">
        <f t="shared" si="11"/>
        <v/>
      </c>
      <c r="L40" s="125" t="str">
        <f t="shared" si="12"/>
        <v/>
      </c>
      <c r="M40" s="125" t="str">
        <f t="shared" si="13"/>
        <v/>
      </c>
      <c r="N40" s="125" t="str">
        <f>IF(I40&lt;&gt;"", IF(RANK(M40, M$5:M$62)+COUNTIF(M$5:M40,M40)-1&lt;=(N$65-L$63), RANK(M40, M$5:M$62)+COUNTIF(M$5:M40,M40)-1, ""), "")</f>
        <v/>
      </c>
      <c r="O40" s="135" t="str">
        <f t="shared" si="14"/>
        <v/>
      </c>
      <c r="P40" s="123"/>
      <c r="Q40" s="123"/>
      <c r="R40" s="124" t="str">
        <f t="shared" si="15"/>
        <v/>
      </c>
      <c r="S40" s="125" t="str">
        <f t="shared" si="16"/>
        <v/>
      </c>
      <c r="T40" s="125" t="str">
        <f t="shared" si="17"/>
        <v/>
      </c>
      <c r="U40" s="125" t="str">
        <f>IF(P40&lt;&gt;"", IF(RANK(T40, T$5:T$62)+COUNTIF(T$5:T40,T40)-1&lt;=(U$65-S$63), RANK(T40, T$5:T$62)+COUNTIF(T$5:T40,T40)-1, ""), "")</f>
        <v/>
      </c>
      <c r="V40" s="135" t="str">
        <f t="shared" si="18"/>
        <v/>
      </c>
      <c r="W40" s="123"/>
      <c r="X40" s="123"/>
      <c r="Y40" s="124" t="str">
        <f t="shared" si="19"/>
        <v/>
      </c>
      <c r="Z40" s="125" t="str">
        <f t="shared" si="20"/>
        <v/>
      </c>
      <c r="AA40" s="125" t="str">
        <f t="shared" si="21"/>
        <v/>
      </c>
      <c r="AB40" s="125" t="str">
        <f>IF(W40&lt;&gt;"", IF(RANK(AA40, AA$5:AA$62)+COUNTIF(AA$5:AA40,AA40)-1&lt;=(AB$65-Z$63), RANK(AA40, AA$5:AA$62)+COUNTIF(AA$5:AA40,AA40)-1, ""), "")</f>
        <v/>
      </c>
      <c r="AC40" s="135" t="str">
        <f t="shared" si="22"/>
        <v/>
      </c>
      <c r="AD40" s="123"/>
      <c r="AE40" s="123"/>
      <c r="AF40" s="124" t="str">
        <f t="shared" si="23"/>
        <v/>
      </c>
      <c r="AG40" s="125" t="str">
        <f t="shared" si="24"/>
        <v/>
      </c>
      <c r="AH40" s="125" t="str">
        <f t="shared" si="25"/>
        <v/>
      </c>
      <c r="AI40" s="125" t="str">
        <f>IF(AD40&lt;&gt;"", IF(RANK(AH40, AH$5:AH$62)+COUNTIF(AH$5:AH40,AH40)-1&lt;=(AI$65-AG$63), RANK(AH40, AH$5:AH$62)+COUNTIF(AH$5:AH40,AH40)-1, ""), "")</f>
        <v/>
      </c>
      <c r="AJ40" s="135" t="str">
        <f t="shared" si="26"/>
        <v/>
      </c>
      <c r="AK40" s="123">
        <v>83</v>
      </c>
      <c r="AL40" s="123"/>
      <c r="AM40" s="124">
        <f t="shared" si="27"/>
        <v>1.6823755954190737E-3</v>
      </c>
      <c r="AN40" s="125">
        <f t="shared" si="28"/>
        <v>0</v>
      </c>
      <c r="AO40" s="125">
        <f t="shared" si="29"/>
        <v>83</v>
      </c>
      <c r="AP40" s="125" t="str">
        <f>IF(AK40&lt;&gt;"", IF(RANK(AO40, AO$5:AO$62)+COUNTIF(AO$5:AO40,AO40)-1&lt;=(AP$65-AN$63), RANK(AO40, AO$5:AO$62)+COUNTIF(AO$5:AO40,AO40)-1, ""), "")</f>
        <v/>
      </c>
      <c r="AQ40" s="135">
        <f t="shared" si="30"/>
        <v>0</v>
      </c>
      <c r="AR40" s="123">
        <v>118</v>
      </c>
      <c r="AS40" s="123"/>
      <c r="AT40" s="124">
        <f t="shared" si="31"/>
        <v>2.7853838164479273E-3</v>
      </c>
      <c r="AU40" s="125">
        <f t="shared" si="32"/>
        <v>0</v>
      </c>
      <c r="AV40" s="125">
        <f t="shared" si="33"/>
        <v>118</v>
      </c>
      <c r="AW40" s="125" t="str">
        <f>IF(AR40&lt;&gt;"", IF(RANK(AV40, AV$5:AV$62)+COUNTIF(AV$5:AV40,AV40)-1&lt;=(AW$65-AU$63), RANK(AV40, AV$5:AV$62)+COUNTIF(AV$5:AV40,AV40)-1, ""), "")</f>
        <v/>
      </c>
      <c r="AX40" s="135">
        <f t="shared" si="34"/>
        <v>0</v>
      </c>
      <c r="AY40" s="123">
        <v>121</v>
      </c>
      <c r="AZ40" s="123"/>
      <c r="BA40" s="124">
        <f t="shared" si="35"/>
        <v>2.4496406518878431E-3</v>
      </c>
      <c r="BB40" s="125">
        <f t="shared" si="36"/>
        <v>0</v>
      </c>
      <c r="BC40" s="125">
        <f t="shared" si="37"/>
        <v>121</v>
      </c>
      <c r="BD40" s="125" t="str">
        <f>IF(AY40&lt;&gt;"", IF(RANK(BC40, BC$5:BC$62)+COUNTIF(BC$5:BC40,BC40)-1&lt;=(BD$65-BB$63), RANK(BC40, BC$5:BC$62)+COUNTIF(BC$5:BC40,BC40)-1, ""), "")</f>
        <v/>
      </c>
      <c r="BE40" s="135">
        <f t="shared" si="38"/>
        <v>0</v>
      </c>
      <c r="BF40" s="123">
        <v>212</v>
      </c>
      <c r="BG40" s="123"/>
      <c r="BH40" s="124">
        <f t="shared" si="39"/>
        <v>4.1605338043371604E-3</v>
      </c>
      <c r="BI40" s="125">
        <f t="shared" si="40"/>
        <v>0</v>
      </c>
      <c r="BJ40" s="125">
        <f t="shared" si="41"/>
        <v>212</v>
      </c>
      <c r="BK40" s="125" t="str">
        <f>IF(BF40&lt;&gt;"", IF(RANK(BJ40, BJ$5:BJ$62)+COUNTIF(BJ$5:BJ40,BJ40)-1&lt;=(BK$65-BI$63), RANK(BJ40, BJ$5:BJ$62)+COUNTIF(BJ$5:BJ40,BJ40)-1, ""), "")</f>
        <v/>
      </c>
      <c r="BL40" s="135">
        <f t="shared" si="42"/>
        <v>0</v>
      </c>
      <c r="BM40" s="123">
        <v>426</v>
      </c>
      <c r="BN40" s="123"/>
      <c r="BO40" s="124">
        <f t="shared" si="43"/>
        <v>8.6492193368931849E-3</v>
      </c>
      <c r="BP40" s="125">
        <f t="shared" si="44"/>
        <v>0</v>
      </c>
      <c r="BQ40" s="125">
        <f t="shared" si="45"/>
        <v>426</v>
      </c>
      <c r="BR40" s="125" t="str">
        <f>IF(BM40&lt;&gt;"", IF(RANK(BQ40, BQ$5:BQ$62)+COUNTIF(BQ$5:BQ40,BQ40)-1&lt;=(BR$65-BP$63), RANK(BQ40, BQ$5:BQ$62)+COUNTIF(BQ$5:BQ40,BQ40)-1, ""), "")</f>
        <v/>
      </c>
      <c r="BS40" s="135">
        <f t="shared" si="46"/>
        <v>0</v>
      </c>
      <c r="BT40" s="123">
        <v>255</v>
      </c>
      <c r="BU40" s="123"/>
      <c r="BV40" s="124">
        <f t="shared" si="47"/>
        <v>5.1077638009774861E-3</v>
      </c>
      <c r="BW40" s="125">
        <f t="shared" si="48"/>
        <v>0</v>
      </c>
      <c r="BX40" s="125">
        <f t="shared" si="49"/>
        <v>255</v>
      </c>
      <c r="BY40" s="125" t="str">
        <f>IF(BT40&lt;&gt;"", IF(RANK(BX40, BX$5:BX$62)+COUNTIF(BX$5:BX40,BX40)-1&lt;=(BY$65-BW$63), RANK(BX40, BX$5:BX$62)+COUNTIF(BX$5:BX40,BX40)-1, ""), "")</f>
        <v/>
      </c>
      <c r="BZ40" s="135">
        <f t="shared" si="50"/>
        <v>0</v>
      </c>
      <c r="CA40" s="123">
        <v>177</v>
      </c>
      <c r="CB40" s="123"/>
      <c r="CC40" s="124">
        <f t="shared" si="51"/>
        <v>3.5221076929199666E-3</v>
      </c>
      <c r="CD40" s="125">
        <f t="shared" si="52"/>
        <v>0</v>
      </c>
      <c r="CE40" s="125">
        <f t="shared" si="53"/>
        <v>177</v>
      </c>
      <c r="CF40" s="125" t="str">
        <f>IF(CA40&lt;&gt;"", IF(RANK(CE40, CE$5:CE$62)+COUNTIF(CE$5:CE40,CE40)-1&lt;=(CF$65-CD$63), RANK(CE40, CE$5:CE$62)+COUNTIF(CE$5:CE40,CE40)-1, ""), "")</f>
        <v/>
      </c>
      <c r="CG40" s="135">
        <f t="shared" si="54"/>
        <v>0</v>
      </c>
      <c r="CH40" s="123">
        <v>66</v>
      </c>
      <c r="CI40" s="123"/>
      <c r="CJ40" s="124">
        <f t="shared" si="55"/>
        <v>1.2737870073725249E-3</v>
      </c>
      <c r="CK40" s="125">
        <f t="shared" si="56"/>
        <v>0</v>
      </c>
      <c r="CL40" s="125">
        <f t="shared" si="57"/>
        <v>66</v>
      </c>
      <c r="CM40" s="125" t="str">
        <f>IF(CH40&lt;&gt;"", IF(RANK(CL40, CL$5:CL$62)+COUNTIF(CL$5:CL40,CL40)-1&lt;=(CM$65-CK$63), RANK(CL40, CL$5:CL$62)+COUNTIF(CL$5:CL40,CL40)-1, ""), "")</f>
        <v/>
      </c>
      <c r="CN40" s="135">
        <f t="shared" si="58"/>
        <v>0</v>
      </c>
      <c r="CO40" s="123">
        <v>45</v>
      </c>
      <c r="CP40" s="123"/>
      <c r="CQ40" s="124">
        <f t="shared" si="59"/>
        <v>8.8809946714031975E-4</v>
      </c>
      <c r="CR40" s="125">
        <f t="shared" si="60"/>
        <v>0</v>
      </c>
      <c r="CS40" s="125">
        <f t="shared" si="61"/>
        <v>45</v>
      </c>
      <c r="CT40" s="125" t="str">
        <f>IF(CO40&lt;&gt;"", IF(RANK(CS40, CS$5:CS$62)+COUNTIF(CS$5:CS40,CS40)-1&lt;=(CT$65-CR$63), RANK(CS40, CS$5:CS$62)+COUNTIF(CS$5:CS40,CS40)-1, ""), "")</f>
        <v/>
      </c>
      <c r="CU40" s="135">
        <f t="shared" si="62"/>
        <v>0</v>
      </c>
      <c r="CV40" s="123">
        <v>108</v>
      </c>
      <c r="CW40" s="123"/>
      <c r="CX40" s="124">
        <f t="shared" si="63"/>
        <v>2.3096663815226691E-3</v>
      </c>
      <c r="CY40" s="125">
        <f t="shared" si="64"/>
        <v>0</v>
      </c>
      <c r="CZ40" s="125">
        <f t="shared" si="65"/>
        <v>108</v>
      </c>
      <c r="DA40" s="125" t="str">
        <f>IF(CV40&lt;&gt;"", IF(RANK(CZ40, CZ$5:CZ$62)+COUNTIF(CZ$5:CZ40,CZ40)-1&lt;=(DA$65-CY$63), RANK(CZ40, CZ$5:CZ$62)+COUNTIF(CZ$5:CZ40,CZ40)-1, ""), "")</f>
        <v/>
      </c>
      <c r="DB40" s="135">
        <f t="shared" si="66"/>
        <v>0</v>
      </c>
      <c r="DC40" s="123">
        <v>439</v>
      </c>
      <c r="DD40" s="123"/>
      <c r="DE40" s="124">
        <f t="shared" si="67"/>
        <v>8.5087413265108342E-3</v>
      </c>
      <c r="DF40" s="125">
        <f t="shared" si="68"/>
        <v>0</v>
      </c>
      <c r="DG40" s="125">
        <f t="shared" si="69"/>
        <v>439</v>
      </c>
      <c r="DH40" s="125" t="str">
        <f>IF(DC40&lt;&gt;"", IF(RANK(DG40, DG$5:DG$62)+COUNTIF(DG$5:DG40,DG40)-1&lt;=(DH$65-DF$63), RANK(DG40, DG$5:DG$62)+COUNTIF(DG$5:DG40,DG40)-1, ""), "")</f>
        <v/>
      </c>
      <c r="DI40" s="135">
        <f t="shared" si="70"/>
        <v>0</v>
      </c>
      <c r="DJ40" s="123">
        <v>237</v>
      </c>
      <c r="DK40" s="123"/>
      <c r="DL40" s="124">
        <f t="shared" si="71"/>
        <v>4.9079500507361925E-3</v>
      </c>
      <c r="DM40" s="125">
        <f t="shared" si="72"/>
        <v>0</v>
      </c>
      <c r="DN40" s="125">
        <f t="shared" si="73"/>
        <v>237</v>
      </c>
      <c r="DO40" s="125" t="str">
        <f>IF(DJ40&lt;&gt;"", IF(RANK(DN40, DN$5:DN$62)+COUNTIF(DN$5:DN40,DN40)-1&lt;=(DO$65-DM$63), RANK(DN40, DN$5:DN$62)+COUNTIF(DN$5:DN40,DN40)-1, ""), "")</f>
        <v/>
      </c>
      <c r="DP40" s="135">
        <f t="shared" si="74"/>
        <v>0</v>
      </c>
      <c r="DQ40" s="123">
        <v>360</v>
      </c>
      <c r="DR40" s="123"/>
      <c r="DS40" s="124">
        <f t="shared" si="75"/>
        <v>7.3772003524662389E-3</v>
      </c>
      <c r="DT40" s="125">
        <f t="shared" si="76"/>
        <v>0</v>
      </c>
      <c r="DU40" s="125">
        <f t="shared" si="77"/>
        <v>360</v>
      </c>
      <c r="DV40" s="125" t="str">
        <f>IF(DQ40&lt;&gt;"", IF(RANK(DU40, DU$5:DU$62)+COUNTIF(DU$5:DU40,DU40)-1&lt;=(DV$65-DT$63), RANK(DU40, DU$5:DU$62)+COUNTIF(DU$5:DU40,DU40)-1, ""), "")</f>
        <v/>
      </c>
      <c r="DW40" s="135">
        <f t="shared" si="78"/>
        <v>0</v>
      </c>
      <c r="DX40" s="123">
        <v>478</v>
      </c>
      <c r="DY40" s="123"/>
      <c r="DZ40" s="124">
        <f t="shared" si="79"/>
        <v>1.044375013655531E-2</v>
      </c>
      <c r="EA40" s="125">
        <f t="shared" si="80"/>
        <v>0</v>
      </c>
      <c r="EB40" s="125">
        <f t="shared" si="81"/>
        <v>478</v>
      </c>
      <c r="EC40" s="125" t="str">
        <f>IF(DX40&lt;&gt;"", IF(RANK(EB40, EB$5:EB$62)+COUNTIF(EB$5:EB40,EB40)-1&lt;=(EC$65-EA$63), RANK(EB40, EB$5:EB$62)+COUNTIF(EB$5:EB40,EB40)-1, ""), "")</f>
        <v/>
      </c>
      <c r="ED40" s="135">
        <f t="shared" si="82"/>
        <v>0</v>
      </c>
      <c r="EE40" s="123">
        <v>352</v>
      </c>
      <c r="EF40" s="123"/>
      <c r="EG40" s="124">
        <f t="shared" si="83"/>
        <v>6.7473020376085414E-3</v>
      </c>
      <c r="EH40" s="125">
        <f t="shared" si="84"/>
        <v>0</v>
      </c>
      <c r="EI40" s="125">
        <f t="shared" si="85"/>
        <v>352</v>
      </c>
      <c r="EJ40" s="125" t="str">
        <f>IF(EE40&lt;&gt;"", IF(RANK(EI40, EI$5:EI$62)+COUNTIF(EI$5:EI40,EI40)-1&lt;=(EJ$65-EH$63), RANK(EI40, EI$5:EI$62)+COUNTIF(EI$5:EI40,EI40)-1, ""), "")</f>
        <v/>
      </c>
      <c r="EK40" s="135">
        <f t="shared" si="86"/>
        <v>0</v>
      </c>
      <c r="EL40" s="123">
        <v>2473</v>
      </c>
      <c r="EM40" s="123"/>
      <c r="EN40" s="124">
        <f t="shared" si="87"/>
        <v>5.280126398496883E-2</v>
      </c>
      <c r="EO40" s="125">
        <f t="shared" si="88"/>
        <v>0</v>
      </c>
      <c r="EP40" s="125">
        <f t="shared" si="89"/>
        <v>2473</v>
      </c>
      <c r="EQ40" s="125" t="str">
        <f>IF(EL40&lt;&gt;"", IF(RANK(EP40, EP$5:EP$62)+COUNTIF(EP$5:EP40,EP40)-1&lt;=(EQ$65-EO$63), RANK(EP40, EP$5:EP$62)+COUNTIF(EP$5:EP40,EP40)-1, ""), "")</f>
        <v/>
      </c>
      <c r="ER40" s="135">
        <f t="shared" si="90"/>
        <v>0</v>
      </c>
      <c r="ES40" s="123">
        <v>629</v>
      </c>
      <c r="ET40" s="123"/>
      <c r="EU40" s="124">
        <f t="shared" si="91"/>
        <v>1.2502484595507851E-2</v>
      </c>
      <c r="EV40" s="125">
        <f t="shared" si="92"/>
        <v>0</v>
      </c>
      <c r="EW40" s="125">
        <f t="shared" si="93"/>
        <v>629</v>
      </c>
      <c r="EX40" s="125" t="str">
        <f>IF(ES40&lt;&gt;"", IF(RANK(EW40, EW$5:EW$62)+COUNTIF(EW$5:EW40,EW40)-1&lt;=(EX$65-EV$63), RANK(EW40, EW$5:EW$62)+COUNTIF(EW$5:EW40,EW40)-1, ""), "")</f>
        <v/>
      </c>
      <c r="EY40" s="135">
        <f t="shared" si="94"/>
        <v>0</v>
      </c>
      <c r="EZ40" s="123">
        <v>3437</v>
      </c>
      <c r="FA40" s="123"/>
      <c r="FB40" s="124">
        <f t="shared" si="95"/>
        <v>6.8425243878160458E-2</v>
      </c>
      <c r="FC40" s="125">
        <f t="shared" si="96"/>
        <v>0</v>
      </c>
      <c r="FD40" s="125">
        <f t="shared" si="97"/>
        <v>3437</v>
      </c>
      <c r="FE40" s="125" t="str">
        <f>IF(EZ40&lt;&gt;"", IF(RANK(FD40, FD$5:FD$62)+COUNTIF(FD$5:FD40,FD40)-1&lt;=(FE$65-FC$63), RANK(FD40, FD$5:FD$62)+COUNTIF(FD$5:FD40,FD40)-1, ""), "")</f>
        <v/>
      </c>
      <c r="FF40" s="135">
        <f t="shared" si="98"/>
        <v>0</v>
      </c>
      <c r="FG40" s="123">
        <v>11227</v>
      </c>
      <c r="FH40" s="123"/>
      <c r="FI40" s="124">
        <f t="shared" si="99"/>
        <v>0.24090723773147651</v>
      </c>
      <c r="FJ40" s="125">
        <f t="shared" si="100"/>
        <v>0</v>
      </c>
      <c r="FK40" s="125">
        <f t="shared" si="101"/>
        <v>11227</v>
      </c>
      <c r="FL40" s="125" t="str">
        <f>IF(FG40&lt;&gt;"", IF(RANK(FK40, FK$5:FK$62)+COUNTIF(FK$5:FK40,FK40)-1&lt;=(FL$65-FJ$63), RANK(FK40, FK$5:FK$62)+COUNTIF(FK$5:FK40,FK40)-1, ""), "")</f>
        <v/>
      </c>
      <c r="FM40" s="135">
        <f t="shared" si="102"/>
        <v>0</v>
      </c>
      <c r="FN40" s="123">
        <v>1084</v>
      </c>
      <c r="FO40" s="123"/>
      <c r="FP40" s="124">
        <f t="shared" si="103"/>
        <v>2.347794069870698E-2</v>
      </c>
      <c r="FQ40" s="125">
        <f t="shared" si="104"/>
        <v>0</v>
      </c>
      <c r="FR40" s="125">
        <f t="shared" si="105"/>
        <v>1084</v>
      </c>
      <c r="FS40" s="125" t="str">
        <f>IF(FN40&lt;&gt;"", IF(RANK(FR40, FR$5:FR$62)+COUNTIF(FR$5:FR40,FR40)-1&lt;=(FS$65-FQ$63), RANK(FR40, FR$5:FR$62)+COUNTIF(FR$5:FR40,FR40)-1, ""), "")</f>
        <v/>
      </c>
      <c r="FT40" s="135">
        <f t="shared" si="106"/>
        <v>0</v>
      </c>
      <c r="FU40" s="123">
        <v>111</v>
      </c>
      <c r="FV40" s="123"/>
      <c r="FW40" s="124">
        <f t="shared" si="107"/>
        <v>2.3796252626163013E-3</v>
      </c>
      <c r="FX40" s="125">
        <f t="shared" si="108"/>
        <v>0</v>
      </c>
      <c r="FY40" s="125">
        <f t="shared" si="109"/>
        <v>111</v>
      </c>
      <c r="FZ40" s="125" t="str">
        <f>IF(FU40&lt;&gt;"", IF(RANK(FY40, FY$5:FY$62)+COUNTIF(FY$5:FY40,FY40)-1&lt;=(FZ$65-FX$63), RANK(FY40, FY$5:FY$62)+COUNTIF(FY$5:FY40,FY40)-1, ""), "")</f>
        <v/>
      </c>
      <c r="GA40" s="135">
        <f t="shared" si="110"/>
        <v>0</v>
      </c>
      <c r="GB40" s="123">
        <v>240</v>
      </c>
      <c r="GC40" s="123"/>
      <c r="GD40" s="124">
        <f t="shared" si="111"/>
        <v>5.5830832577290811E-3</v>
      </c>
      <c r="GE40" s="125">
        <f t="shared" si="112"/>
        <v>0</v>
      </c>
      <c r="GF40" s="125">
        <f t="shared" si="113"/>
        <v>240</v>
      </c>
      <c r="GG40" s="125" t="str">
        <f>IF(GB40&lt;&gt;"", IF(RANK(GF40, GF$5:GF$62)+COUNTIF(GF$5:GF40,GF40)-1&lt;=(GG$65-GE$63), RANK(GF40, GF$5:GF$62)+COUNTIF(GF$5:GF40,GF40)-1, ""), "")</f>
        <v/>
      </c>
      <c r="GH40" s="135">
        <f t="shared" si="114"/>
        <v>0</v>
      </c>
      <c r="GI40" s="123">
        <v>68</v>
      </c>
      <c r="GJ40" s="123"/>
      <c r="GK40" s="124">
        <f t="shared" si="115"/>
        <v>1.4502644599897628E-3</v>
      </c>
      <c r="GL40" s="125">
        <f t="shared" si="116"/>
        <v>0</v>
      </c>
      <c r="GM40" s="125">
        <f t="shared" si="117"/>
        <v>68</v>
      </c>
      <c r="GN40" s="125" t="str">
        <f>IF(GI40&lt;&gt;"", IF(RANK(GM40, GM$5:GM$62)+COUNTIF(GM$5:GM40,GM40)-1&lt;=(GN$65-GL$63), RANK(GM40, GM$5:GM$62)+COUNTIF(GM$5:GM40,GM40)-1, ""), "")</f>
        <v/>
      </c>
      <c r="GO40" s="135">
        <f t="shared" si="118"/>
        <v>0</v>
      </c>
      <c r="GP40" s="123"/>
      <c r="GQ40" s="123"/>
      <c r="GR40" s="124" t="str">
        <f t="shared" si="119"/>
        <v/>
      </c>
      <c r="GS40" s="125" t="str">
        <f t="shared" si="120"/>
        <v/>
      </c>
      <c r="GT40" s="125" t="str">
        <f t="shared" si="121"/>
        <v/>
      </c>
      <c r="GU40" s="125" t="str">
        <f>IF(GP40&lt;&gt;"", IF(RANK(GT40, GT$5:GT$62)+COUNTIF(GT$5:GT40,GT40)-1&lt;=(GU$65-GS$63), RANK(GT40, GT$5:GT$62)+COUNTIF(GT$5:GT40,GT40)-1, ""), "")</f>
        <v/>
      </c>
      <c r="GV40" s="135" t="str">
        <f t="shared" si="122"/>
        <v/>
      </c>
      <c r="GW40" s="123"/>
      <c r="GX40" s="123"/>
      <c r="GY40" s="124" t="str">
        <f t="shared" si="123"/>
        <v/>
      </c>
      <c r="GZ40" s="125" t="str">
        <f t="shared" si="124"/>
        <v/>
      </c>
      <c r="HA40" s="125" t="str">
        <f t="shared" si="125"/>
        <v/>
      </c>
      <c r="HB40" s="125" t="str">
        <f>IF(GW40&lt;&gt;"", IF(RANK(HA40, HA$5:HA$62)+COUNTIF(HA$5:HA40,HA40)-1&lt;=(HB$65-GZ$63), RANK(HA40, HA$5:HA$62)+COUNTIF(HA$5:HA40,HA40)-1, ""), "")</f>
        <v/>
      </c>
      <c r="HC40" s="135" t="str">
        <f t="shared" si="126"/>
        <v/>
      </c>
      <c r="HD40" s="123"/>
      <c r="HE40" s="123"/>
      <c r="HF40" s="124" t="str">
        <f t="shared" si="127"/>
        <v/>
      </c>
      <c r="HG40" s="125" t="str">
        <f t="shared" si="128"/>
        <v/>
      </c>
      <c r="HH40" s="125" t="str">
        <f t="shared" si="129"/>
        <v/>
      </c>
      <c r="HI40" s="125" t="str">
        <f>IF(HD40&lt;&gt;"", IF(RANK(HH40, HH$5:HH$62)+COUNTIF(HH$5:HH40,HH40)-1&lt;=(HI$65-HG$63), RANK(HH40, HH$5:HH$62)+COUNTIF(HH$5:HH40,HH40)-1, ""), "")</f>
        <v/>
      </c>
      <c r="HJ40" s="135" t="str">
        <f t="shared" si="130"/>
        <v/>
      </c>
      <c r="HK40" s="123"/>
      <c r="HL40" s="123"/>
      <c r="HM40" s="124" t="str">
        <f t="shared" si="131"/>
        <v/>
      </c>
      <c r="HN40" s="125" t="str">
        <f t="shared" si="132"/>
        <v/>
      </c>
      <c r="HO40" s="125" t="str">
        <f t="shared" si="133"/>
        <v/>
      </c>
      <c r="HP40" s="125" t="str">
        <f>IF(HK40&lt;&gt;"", IF(RANK(HO40, HO$5:HO$62)+COUNTIF(HO$5:HO40,HO40)-1&lt;=(HP$65-HN$63), RANK(HO40, HO$5:HO$62)+COUNTIF(HO$5:HO40,HO40)-1, ""), "")</f>
        <v/>
      </c>
      <c r="HQ40" s="135" t="str">
        <f t="shared" si="134"/>
        <v/>
      </c>
      <c r="HR40" s="123"/>
      <c r="HS40" s="123"/>
      <c r="HT40" s="124" t="str">
        <f t="shared" si="135"/>
        <v/>
      </c>
      <c r="HU40" s="125" t="str">
        <f t="shared" si="136"/>
        <v/>
      </c>
      <c r="HV40" s="125" t="str">
        <f t="shared" si="137"/>
        <v/>
      </c>
      <c r="HW40" s="125" t="str">
        <f>IF(HR40&lt;&gt;"", IF(RANK(HV40, HV$5:HV$62)+COUNTIF(HV$5:HV40,HV40)-1&lt;=(HW$65-HU$63), RANK(HV40, HV$5:HV$62)+COUNTIF(HV$5:HV40,HV40)-1, ""), "")</f>
        <v/>
      </c>
      <c r="HX40" s="135" t="str">
        <f t="shared" si="138"/>
        <v/>
      </c>
      <c r="HY40" s="123"/>
      <c r="HZ40" s="123"/>
      <c r="IA40" s="124" t="str">
        <f t="shared" si="139"/>
        <v/>
      </c>
      <c r="IB40" s="125" t="str">
        <f t="shared" si="140"/>
        <v/>
      </c>
      <c r="IC40" s="125" t="str">
        <f t="shared" si="141"/>
        <v/>
      </c>
      <c r="ID40" s="125" t="str">
        <f>IF(HY40&lt;&gt;"", IF(RANK(IC40, IC$5:IC$62)+COUNTIF(IC$5:IC40,IC40)-1&lt;=(ID$65-IB$63), RANK(IC40, IC$5:IC$62)+COUNTIF(IC$5:IC40,IC40)-1, ""), "")</f>
        <v/>
      </c>
      <c r="IE40" s="135" t="str">
        <f t="shared" si="142"/>
        <v/>
      </c>
      <c r="IF40" s="123"/>
      <c r="IG40" s="123"/>
      <c r="IH40" s="124" t="str">
        <f t="shared" si="143"/>
        <v/>
      </c>
      <c r="II40" s="125" t="str">
        <f t="shared" si="144"/>
        <v/>
      </c>
      <c r="IJ40" s="125" t="str">
        <f t="shared" si="145"/>
        <v/>
      </c>
      <c r="IK40" s="125" t="str">
        <f>IF(IF40&lt;&gt;"", IF(RANK(IJ40, IJ$5:IJ$62)+COUNTIF(IJ$5:IJ40,IJ40)-1&lt;=(IK$65-II$63), RANK(IJ40, IJ$5:IJ$62)+COUNTIF(IJ$5:IJ40,IJ40)-1, ""), "")</f>
        <v/>
      </c>
      <c r="IL40" s="135" t="str">
        <f t="shared" si="146"/>
        <v/>
      </c>
      <c r="IM40" s="123"/>
      <c r="IN40" s="123"/>
      <c r="IO40" s="124" t="str">
        <f t="shared" si="147"/>
        <v/>
      </c>
      <c r="IP40" s="125" t="str">
        <f t="shared" si="148"/>
        <v/>
      </c>
      <c r="IQ40" s="125" t="str">
        <f t="shared" si="149"/>
        <v/>
      </c>
      <c r="IR40" s="125" t="str">
        <f>IF(IM40&lt;&gt;"", IF(RANK(IQ40, IQ$5:IQ$62)+COUNTIF(IQ$5:IQ40,IQ40)-1&lt;=(IR$65-IP$63), RANK(IQ40, IQ$5:IQ$62)+COUNTIF(IQ$5:IQ40,IQ40)-1, ""), "")</f>
        <v/>
      </c>
      <c r="IS40" s="135" t="str">
        <f t="shared" si="150"/>
        <v/>
      </c>
      <c r="IT40" s="123"/>
      <c r="IU40" s="123"/>
      <c r="IV40" s="124" t="str">
        <f t="shared" si="151"/>
        <v/>
      </c>
      <c r="IW40" s="125" t="str">
        <f t="shared" si="152"/>
        <v/>
      </c>
      <c r="IX40" s="125" t="str">
        <f t="shared" si="153"/>
        <v/>
      </c>
      <c r="IY40" s="125" t="str">
        <f>IF(IT40&lt;&gt;"", IF(RANK(IX40, IX$5:IX$62)+COUNTIF(IX$5:IX40,IX40)-1&lt;=(IY$65-IW$63), RANK(IX40, IX$5:IX$62)+COUNTIF(IX$5:IX40,IX40)-1, ""), "")</f>
        <v/>
      </c>
      <c r="IZ40" s="135" t="str">
        <f t="shared" si="154"/>
        <v/>
      </c>
      <c r="JA40" s="123"/>
      <c r="JB40" s="123"/>
      <c r="JC40" s="124" t="str">
        <f t="shared" si="155"/>
        <v/>
      </c>
      <c r="JD40" s="125" t="str">
        <f t="shared" si="156"/>
        <v/>
      </c>
      <c r="JE40" s="125" t="str">
        <f t="shared" si="157"/>
        <v/>
      </c>
      <c r="JF40" s="125" t="str">
        <f>IF(JA40&lt;&gt;"", IF(RANK(JE40, JE$5:JE$62)+COUNTIF(JE$5:JE40,JE40)-1&lt;=(JF$65-JD$63), RANK(JE40, JE$5:JE$62)+COUNTIF(JE$5:JE40,JE40)-1, ""), "")</f>
        <v/>
      </c>
      <c r="JG40" s="135" t="str">
        <f t="shared" si="158"/>
        <v/>
      </c>
      <c r="JH40" s="123"/>
      <c r="JI40" s="123"/>
      <c r="JJ40" s="124" t="str">
        <f t="shared" si="159"/>
        <v/>
      </c>
      <c r="JK40" s="125" t="str">
        <f t="shared" si="160"/>
        <v/>
      </c>
      <c r="JL40" s="125" t="str">
        <f t="shared" si="161"/>
        <v/>
      </c>
      <c r="JM40" s="125" t="str">
        <f>IF(JH40&lt;&gt;"", IF(RANK(JL40, JL$5:JL$62)+COUNTIF(JL$5:JL40,JL40)-1&lt;=(JM$65-JK$63), RANK(JL40, JL$5:JL$62)+COUNTIF(JL$5:JL40,JL40)-1, ""), "")</f>
        <v/>
      </c>
      <c r="JN40" s="135" t="str">
        <f t="shared" si="162"/>
        <v/>
      </c>
      <c r="JO40" s="123"/>
      <c r="JP40" s="123"/>
      <c r="JQ40" s="124" t="str">
        <f t="shared" si="163"/>
        <v/>
      </c>
      <c r="JR40" s="125" t="str">
        <f t="shared" si="164"/>
        <v/>
      </c>
      <c r="JS40" s="125" t="str">
        <f t="shared" si="165"/>
        <v/>
      </c>
      <c r="JT40" s="125" t="str">
        <f>IF(JO40&lt;&gt;"", IF(RANK(JS40, JS$5:JS$62)+COUNTIF(JS$5:JS40,JS40)-1&lt;=(JT$65-JR$63), RANK(JS40, JS$5:JS$62)+COUNTIF(JS$5:JS40,JS40)-1, ""), "")</f>
        <v/>
      </c>
      <c r="JU40" s="135" t="str">
        <f t="shared" si="166"/>
        <v/>
      </c>
      <c r="JV40" s="123"/>
      <c r="JW40" s="123"/>
      <c r="JX40" s="124" t="str">
        <f t="shared" si="167"/>
        <v/>
      </c>
      <c r="JY40" s="125" t="str">
        <f t="shared" si="168"/>
        <v/>
      </c>
      <c r="JZ40" s="125" t="str">
        <f t="shared" si="169"/>
        <v/>
      </c>
      <c r="KA40" s="125" t="str">
        <f>IF(JV40&lt;&gt;"", IF(RANK(JZ40, JZ$5:JZ$62)+COUNTIF(JZ$5:JZ40,JZ40)-1&lt;=(KA$65-JY$63), RANK(JZ40, JZ$5:JZ$62)+COUNTIF(JZ$5:JZ40,JZ40)-1, ""), "")</f>
        <v/>
      </c>
      <c r="KB40" s="135" t="str">
        <f t="shared" si="170"/>
        <v/>
      </c>
      <c r="KC40" s="132" t="str">
        <f t="shared" si="171"/>
        <v/>
      </c>
      <c r="KD40" s="36">
        <f t="shared" si="172"/>
        <v>22746</v>
      </c>
      <c r="KE40" s="36">
        <v>19397</v>
      </c>
      <c r="KF40" s="36">
        <f t="shared" si="173"/>
        <v>42143</v>
      </c>
      <c r="KG40" s="37"/>
      <c r="KH40" s="67" t="str">
        <f t="shared" si="184"/>
        <v/>
      </c>
      <c r="KI40" s="69" t="str">
        <f t="shared" si="185"/>
        <v/>
      </c>
      <c r="KJ40" s="69" t="str">
        <f t="shared" si="174"/>
        <v/>
      </c>
      <c r="KK40" s="69"/>
      <c r="KL40" s="66" t="str">
        <f t="shared" si="175"/>
        <v/>
      </c>
      <c r="KM40" s="69" t="str">
        <f t="shared" si="176"/>
        <v/>
      </c>
      <c r="KN40" s="67" t="str">
        <f t="shared" si="177"/>
        <v/>
      </c>
      <c r="KO40" s="67" t="str">
        <f>IF(KN40&lt;&gt;"", IF(RANK(KN40, $KN$5:$KN$62)+COUNTIF(KN$5:KN40,KN40)-1&lt;=(400-$KJ$63-$KM$63), RANK(KN40, $KN$5:$KN$62)+COUNTIF(KN$5:KN40,KN40)-1, ""), "")</f>
        <v/>
      </c>
      <c r="KP40" s="76" t="str">
        <f t="shared" si="178"/>
        <v/>
      </c>
      <c r="KQ40" s="86" t="str">
        <f t="shared" si="186"/>
        <v/>
      </c>
      <c r="KS40" s="126">
        <f t="shared" si="187"/>
        <v>1.3202910975104981E-3</v>
      </c>
      <c r="KT40" s="45">
        <f t="shared" si="188"/>
        <v>0</v>
      </c>
      <c r="KU40" s="53">
        <f t="shared" si="179"/>
        <v>-1.3202910975104981E-3</v>
      </c>
      <c r="KW40" s="80" t="str">
        <f t="shared" si="189"/>
        <v/>
      </c>
      <c r="KX40" s="45" t="str">
        <f t="shared" si="180"/>
        <v/>
      </c>
      <c r="KY40" s="45" t="str">
        <f t="shared" si="190"/>
        <v/>
      </c>
      <c r="KZ40" s="127" t="str">
        <f t="shared" si="181"/>
        <v/>
      </c>
    </row>
    <row r="41" spans="1:312" ht="15" customHeight="1" x14ac:dyDescent="0.2">
      <c r="A41" s="128" t="s">
        <v>207</v>
      </c>
      <c r="B41" s="123"/>
      <c r="C41" s="123"/>
      <c r="D41" s="124" t="str">
        <f t="shared" si="182"/>
        <v/>
      </c>
      <c r="E41" s="125" t="str">
        <f t="shared" si="9"/>
        <v/>
      </c>
      <c r="F41" s="125" t="str">
        <f t="shared" si="183"/>
        <v/>
      </c>
      <c r="G41" s="125" t="str">
        <f>IF(B41&lt;&gt;"", IF(RANK(F41, F$5:F$62)+COUNTIF(F$5:F41,F41)-1&lt;=(G$65-E$63), RANK(F41, F$5:F$62)+COUNTIF(F$5:F41,F41)-1, ""), "")</f>
        <v/>
      </c>
      <c r="H41" s="135" t="str">
        <f t="shared" si="10"/>
        <v/>
      </c>
      <c r="I41" s="123"/>
      <c r="J41" s="123"/>
      <c r="K41" s="124" t="str">
        <f t="shared" si="11"/>
        <v/>
      </c>
      <c r="L41" s="125" t="str">
        <f t="shared" si="12"/>
        <v/>
      </c>
      <c r="M41" s="125" t="str">
        <f t="shared" si="13"/>
        <v/>
      </c>
      <c r="N41" s="125" t="str">
        <f>IF(I41&lt;&gt;"", IF(RANK(M41, M$5:M$62)+COUNTIF(M$5:M41,M41)-1&lt;=(N$65-L$63), RANK(M41, M$5:M$62)+COUNTIF(M$5:M41,M41)-1, ""), "")</f>
        <v/>
      </c>
      <c r="O41" s="135" t="str">
        <f t="shared" si="14"/>
        <v/>
      </c>
      <c r="P41" s="123"/>
      <c r="Q41" s="123"/>
      <c r="R41" s="124" t="str">
        <f t="shared" si="15"/>
        <v/>
      </c>
      <c r="S41" s="125" t="str">
        <f t="shared" si="16"/>
        <v/>
      </c>
      <c r="T41" s="125" t="str">
        <f t="shared" si="17"/>
        <v/>
      </c>
      <c r="U41" s="125" t="str">
        <f>IF(P41&lt;&gt;"", IF(RANK(T41, T$5:T$62)+COUNTIF(T$5:T41,T41)-1&lt;=(U$65-S$63), RANK(T41, T$5:T$62)+COUNTIF(T$5:T41,T41)-1, ""), "")</f>
        <v/>
      </c>
      <c r="V41" s="135" t="str">
        <f t="shared" si="18"/>
        <v/>
      </c>
      <c r="W41" s="123"/>
      <c r="X41" s="123"/>
      <c r="Y41" s="124" t="str">
        <f t="shared" si="19"/>
        <v/>
      </c>
      <c r="Z41" s="125" t="str">
        <f t="shared" si="20"/>
        <v/>
      </c>
      <c r="AA41" s="125" t="str">
        <f t="shared" si="21"/>
        <v/>
      </c>
      <c r="AB41" s="125" t="str">
        <f>IF(W41&lt;&gt;"", IF(RANK(AA41, AA$5:AA$62)+COUNTIF(AA$5:AA41,AA41)-1&lt;=(AB$65-Z$63), RANK(AA41, AA$5:AA$62)+COUNTIF(AA$5:AA41,AA41)-1, ""), "")</f>
        <v/>
      </c>
      <c r="AC41" s="135" t="str">
        <f t="shared" si="22"/>
        <v/>
      </c>
      <c r="AD41" s="123"/>
      <c r="AE41" s="123"/>
      <c r="AF41" s="124" t="str">
        <f t="shared" si="23"/>
        <v/>
      </c>
      <c r="AG41" s="125" t="str">
        <f t="shared" si="24"/>
        <v/>
      </c>
      <c r="AH41" s="125" t="str">
        <f t="shared" si="25"/>
        <v/>
      </c>
      <c r="AI41" s="125" t="str">
        <f>IF(AD41&lt;&gt;"", IF(RANK(AH41, AH$5:AH$62)+COUNTIF(AH$5:AH41,AH41)-1&lt;=(AI$65-AG$63), RANK(AH41, AH$5:AH$62)+COUNTIF(AH$5:AH41,AH41)-1, ""), "")</f>
        <v/>
      </c>
      <c r="AJ41" s="135" t="str">
        <f t="shared" si="26"/>
        <v/>
      </c>
      <c r="AK41" s="123"/>
      <c r="AL41" s="123"/>
      <c r="AM41" s="124" t="str">
        <f t="shared" si="27"/>
        <v/>
      </c>
      <c r="AN41" s="125" t="str">
        <f t="shared" si="28"/>
        <v/>
      </c>
      <c r="AO41" s="125" t="str">
        <f t="shared" si="29"/>
        <v/>
      </c>
      <c r="AP41" s="125" t="str">
        <f>IF(AK41&lt;&gt;"", IF(RANK(AO41, AO$5:AO$62)+COUNTIF(AO$5:AO41,AO41)-1&lt;=(AP$65-AN$63), RANK(AO41, AO$5:AO$62)+COUNTIF(AO$5:AO41,AO41)-1, ""), "")</f>
        <v/>
      </c>
      <c r="AQ41" s="135" t="str">
        <f t="shared" si="30"/>
        <v/>
      </c>
      <c r="AR41" s="123"/>
      <c r="AS41" s="123"/>
      <c r="AT41" s="124" t="str">
        <f t="shared" si="31"/>
        <v/>
      </c>
      <c r="AU41" s="125" t="str">
        <f t="shared" si="32"/>
        <v/>
      </c>
      <c r="AV41" s="125" t="str">
        <f t="shared" si="33"/>
        <v/>
      </c>
      <c r="AW41" s="125" t="str">
        <f>IF(AR41&lt;&gt;"", IF(RANK(AV41, AV$5:AV$62)+COUNTIF(AV$5:AV41,AV41)-1&lt;=(AW$65-AU$63), RANK(AV41, AV$5:AV$62)+COUNTIF(AV$5:AV41,AV41)-1, ""), "")</f>
        <v/>
      </c>
      <c r="AX41" s="135" t="str">
        <f t="shared" si="34"/>
        <v/>
      </c>
      <c r="AY41" s="123"/>
      <c r="AZ41" s="123"/>
      <c r="BA41" s="124" t="str">
        <f t="shared" si="35"/>
        <v/>
      </c>
      <c r="BB41" s="125" t="str">
        <f t="shared" si="36"/>
        <v/>
      </c>
      <c r="BC41" s="125" t="str">
        <f t="shared" si="37"/>
        <v/>
      </c>
      <c r="BD41" s="125" t="str">
        <f>IF(AY41&lt;&gt;"", IF(RANK(BC41, BC$5:BC$62)+COUNTIF(BC$5:BC41,BC41)-1&lt;=(BD$65-BB$63), RANK(BC41, BC$5:BC$62)+COUNTIF(BC$5:BC41,BC41)-1, ""), "")</f>
        <v/>
      </c>
      <c r="BE41" s="135" t="str">
        <f t="shared" si="38"/>
        <v/>
      </c>
      <c r="BF41" s="123"/>
      <c r="BG41" s="123"/>
      <c r="BH41" s="124" t="str">
        <f t="shared" si="39"/>
        <v/>
      </c>
      <c r="BI41" s="125" t="str">
        <f t="shared" si="40"/>
        <v/>
      </c>
      <c r="BJ41" s="125" t="str">
        <f t="shared" si="41"/>
        <v/>
      </c>
      <c r="BK41" s="125" t="str">
        <f>IF(BF41&lt;&gt;"", IF(RANK(BJ41, BJ$5:BJ$62)+COUNTIF(BJ$5:BJ41,BJ41)-1&lt;=(BK$65-BI$63), RANK(BJ41, BJ$5:BJ$62)+COUNTIF(BJ$5:BJ41,BJ41)-1, ""), "")</f>
        <v/>
      </c>
      <c r="BL41" s="135" t="str">
        <f t="shared" si="42"/>
        <v/>
      </c>
      <c r="BM41" s="123"/>
      <c r="BN41" s="123"/>
      <c r="BO41" s="124" t="str">
        <f t="shared" si="43"/>
        <v/>
      </c>
      <c r="BP41" s="125" t="str">
        <f t="shared" si="44"/>
        <v/>
      </c>
      <c r="BQ41" s="125" t="str">
        <f t="shared" si="45"/>
        <v/>
      </c>
      <c r="BR41" s="125" t="str">
        <f>IF(BM41&lt;&gt;"", IF(RANK(BQ41, BQ$5:BQ$62)+COUNTIF(BQ$5:BQ41,BQ41)-1&lt;=(BR$65-BP$63), RANK(BQ41, BQ$5:BQ$62)+COUNTIF(BQ$5:BQ41,BQ41)-1, ""), "")</f>
        <v/>
      </c>
      <c r="BS41" s="135" t="str">
        <f t="shared" si="46"/>
        <v/>
      </c>
      <c r="BT41" s="123"/>
      <c r="BU41" s="123"/>
      <c r="BV41" s="124" t="str">
        <f t="shared" si="47"/>
        <v/>
      </c>
      <c r="BW41" s="125" t="str">
        <f t="shared" si="48"/>
        <v/>
      </c>
      <c r="BX41" s="125" t="str">
        <f t="shared" si="49"/>
        <v/>
      </c>
      <c r="BY41" s="125" t="str">
        <f>IF(BT41&lt;&gt;"", IF(RANK(BX41, BX$5:BX$62)+COUNTIF(BX$5:BX41,BX41)-1&lt;=(BY$65-BW$63), RANK(BX41, BX$5:BX$62)+COUNTIF(BX$5:BX41,BX41)-1, ""), "")</f>
        <v/>
      </c>
      <c r="BZ41" s="135" t="str">
        <f t="shared" si="50"/>
        <v/>
      </c>
      <c r="CA41" s="123"/>
      <c r="CB41" s="123"/>
      <c r="CC41" s="124" t="str">
        <f t="shared" si="51"/>
        <v/>
      </c>
      <c r="CD41" s="125" t="str">
        <f t="shared" si="52"/>
        <v/>
      </c>
      <c r="CE41" s="125" t="str">
        <f t="shared" si="53"/>
        <v/>
      </c>
      <c r="CF41" s="125" t="str">
        <f>IF(CA41&lt;&gt;"", IF(RANK(CE41, CE$5:CE$62)+COUNTIF(CE$5:CE41,CE41)-1&lt;=(CF$65-CD$63), RANK(CE41, CE$5:CE$62)+COUNTIF(CE$5:CE41,CE41)-1, ""), "")</f>
        <v/>
      </c>
      <c r="CG41" s="135" t="str">
        <f t="shared" si="54"/>
        <v/>
      </c>
      <c r="CH41" s="123"/>
      <c r="CI41" s="123"/>
      <c r="CJ41" s="124" t="str">
        <f t="shared" si="55"/>
        <v/>
      </c>
      <c r="CK41" s="125" t="str">
        <f t="shared" si="56"/>
        <v/>
      </c>
      <c r="CL41" s="125" t="str">
        <f t="shared" si="57"/>
        <v/>
      </c>
      <c r="CM41" s="125" t="str">
        <f>IF(CH41&lt;&gt;"", IF(RANK(CL41, CL$5:CL$62)+COUNTIF(CL$5:CL41,CL41)-1&lt;=(CM$65-CK$63), RANK(CL41, CL$5:CL$62)+COUNTIF(CL$5:CL41,CL41)-1, ""), "")</f>
        <v/>
      </c>
      <c r="CN41" s="135" t="str">
        <f t="shared" si="58"/>
        <v/>
      </c>
      <c r="CO41" s="123"/>
      <c r="CP41" s="123"/>
      <c r="CQ41" s="124" t="str">
        <f t="shared" si="59"/>
        <v/>
      </c>
      <c r="CR41" s="125" t="str">
        <f t="shared" si="60"/>
        <v/>
      </c>
      <c r="CS41" s="125" t="str">
        <f t="shared" si="61"/>
        <v/>
      </c>
      <c r="CT41" s="125" t="str">
        <f>IF(CO41&lt;&gt;"", IF(RANK(CS41, CS$5:CS$62)+COUNTIF(CS$5:CS41,CS41)-1&lt;=(CT$65-CR$63), RANK(CS41, CS$5:CS$62)+COUNTIF(CS$5:CS41,CS41)-1, ""), "")</f>
        <v/>
      </c>
      <c r="CU41" s="135" t="str">
        <f t="shared" si="62"/>
        <v/>
      </c>
      <c r="CV41" s="123"/>
      <c r="CW41" s="123"/>
      <c r="CX41" s="124" t="str">
        <f t="shared" si="63"/>
        <v/>
      </c>
      <c r="CY41" s="125" t="str">
        <f t="shared" si="64"/>
        <v/>
      </c>
      <c r="CZ41" s="125" t="str">
        <f t="shared" si="65"/>
        <v/>
      </c>
      <c r="DA41" s="125" t="str">
        <f>IF(CV41&lt;&gt;"", IF(RANK(CZ41, CZ$5:CZ$62)+COUNTIF(CZ$5:CZ41,CZ41)-1&lt;=(DA$65-CY$63), RANK(CZ41, CZ$5:CZ$62)+COUNTIF(CZ$5:CZ41,CZ41)-1, ""), "")</f>
        <v/>
      </c>
      <c r="DB41" s="135" t="str">
        <f t="shared" si="66"/>
        <v/>
      </c>
      <c r="DC41" s="123"/>
      <c r="DD41" s="123"/>
      <c r="DE41" s="124" t="str">
        <f t="shared" si="67"/>
        <v/>
      </c>
      <c r="DF41" s="125" t="str">
        <f t="shared" si="68"/>
        <v/>
      </c>
      <c r="DG41" s="125" t="str">
        <f t="shared" si="69"/>
        <v/>
      </c>
      <c r="DH41" s="125" t="str">
        <f>IF(DC41&lt;&gt;"", IF(RANK(DG41, DG$5:DG$62)+COUNTIF(DG$5:DG41,DG41)-1&lt;=(DH$65-DF$63), RANK(DG41, DG$5:DG$62)+COUNTIF(DG$5:DG41,DG41)-1, ""), "")</f>
        <v/>
      </c>
      <c r="DI41" s="135" t="str">
        <f t="shared" si="70"/>
        <v/>
      </c>
      <c r="DJ41" s="123"/>
      <c r="DK41" s="123"/>
      <c r="DL41" s="124" t="str">
        <f t="shared" si="71"/>
        <v/>
      </c>
      <c r="DM41" s="125" t="str">
        <f t="shared" si="72"/>
        <v/>
      </c>
      <c r="DN41" s="125" t="str">
        <f t="shared" si="73"/>
        <v/>
      </c>
      <c r="DO41" s="125" t="str">
        <f>IF(DJ41&lt;&gt;"", IF(RANK(DN41, DN$5:DN$62)+COUNTIF(DN$5:DN41,DN41)-1&lt;=(DO$65-DM$63), RANK(DN41, DN$5:DN$62)+COUNTIF(DN$5:DN41,DN41)-1, ""), "")</f>
        <v/>
      </c>
      <c r="DP41" s="135" t="str">
        <f t="shared" si="74"/>
        <v/>
      </c>
      <c r="DQ41" s="123"/>
      <c r="DR41" s="123"/>
      <c r="DS41" s="124" t="str">
        <f t="shared" si="75"/>
        <v/>
      </c>
      <c r="DT41" s="125" t="str">
        <f t="shared" si="76"/>
        <v/>
      </c>
      <c r="DU41" s="125" t="str">
        <f t="shared" si="77"/>
        <v/>
      </c>
      <c r="DV41" s="125" t="str">
        <f>IF(DQ41&lt;&gt;"", IF(RANK(DU41, DU$5:DU$62)+COUNTIF(DU$5:DU41,DU41)-1&lt;=(DV$65-DT$63), RANK(DU41, DU$5:DU$62)+COUNTIF(DU$5:DU41,DU41)-1, ""), "")</f>
        <v/>
      </c>
      <c r="DW41" s="135" t="str">
        <f t="shared" si="78"/>
        <v/>
      </c>
      <c r="DX41" s="123"/>
      <c r="DY41" s="123"/>
      <c r="DZ41" s="124" t="str">
        <f t="shared" si="79"/>
        <v/>
      </c>
      <c r="EA41" s="125" t="str">
        <f t="shared" si="80"/>
        <v/>
      </c>
      <c r="EB41" s="125" t="str">
        <f t="shared" si="81"/>
        <v/>
      </c>
      <c r="EC41" s="125" t="str">
        <f>IF(DX41&lt;&gt;"", IF(RANK(EB41, EB$5:EB$62)+COUNTIF(EB$5:EB41,EB41)-1&lt;=(EC$65-EA$63), RANK(EB41, EB$5:EB$62)+COUNTIF(EB$5:EB41,EB41)-1, ""), "")</f>
        <v/>
      </c>
      <c r="ED41" s="135" t="str">
        <f t="shared" si="82"/>
        <v/>
      </c>
      <c r="EE41" s="123"/>
      <c r="EF41" s="123"/>
      <c r="EG41" s="124" t="str">
        <f t="shared" si="83"/>
        <v/>
      </c>
      <c r="EH41" s="125" t="str">
        <f t="shared" si="84"/>
        <v/>
      </c>
      <c r="EI41" s="125" t="str">
        <f t="shared" si="85"/>
        <v/>
      </c>
      <c r="EJ41" s="125" t="str">
        <f>IF(EE41&lt;&gt;"", IF(RANK(EI41, EI$5:EI$62)+COUNTIF(EI$5:EI41,EI41)-1&lt;=(EJ$65-EH$63), RANK(EI41, EI$5:EI$62)+COUNTIF(EI$5:EI41,EI41)-1, ""), "")</f>
        <v/>
      </c>
      <c r="EK41" s="135" t="str">
        <f t="shared" si="86"/>
        <v/>
      </c>
      <c r="EL41" s="123"/>
      <c r="EM41" s="123"/>
      <c r="EN41" s="124" t="str">
        <f t="shared" si="87"/>
        <v/>
      </c>
      <c r="EO41" s="125" t="str">
        <f t="shared" si="88"/>
        <v/>
      </c>
      <c r="EP41" s="125" t="str">
        <f t="shared" si="89"/>
        <v/>
      </c>
      <c r="EQ41" s="125" t="str">
        <f>IF(EL41&lt;&gt;"", IF(RANK(EP41, EP$5:EP$62)+COUNTIF(EP$5:EP41,EP41)-1&lt;=(EQ$65-EO$63), RANK(EP41, EP$5:EP$62)+COUNTIF(EP$5:EP41,EP41)-1, ""), "")</f>
        <v/>
      </c>
      <c r="ER41" s="135" t="str">
        <f t="shared" si="90"/>
        <v/>
      </c>
      <c r="ES41" s="123"/>
      <c r="ET41" s="123"/>
      <c r="EU41" s="124" t="str">
        <f t="shared" si="91"/>
        <v/>
      </c>
      <c r="EV41" s="125" t="str">
        <f t="shared" si="92"/>
        <v/>
      </c>
      <c r="EW41" s="125" t="str">
        <f t="shared" si="93"/>
        <v/>
      </c>
      <c r="EX41" s="125" t="str">
        <f>IF(ES41&lt;&gt;"", IF(RANK(EW41, EW$5:EW$62)+COUNTIF(EW$5:EW41,EW41)-1&lt;=(EX$65-EV$63), RANK(EW41, EW$5:EW$62)+COUNTIF(EW$5:EW41,EW41)-1, ""), "")</f>
        <v/>
      </c>
      <c r="EY41" s="135" t="str">
        <f t="shared" si="94"/>
        <v/>
      </c>
      <c r="EZ41" s="123"/>
      <c r="FA41" s="123"/>
      <c r="FB41" s="124" t="str">
        <f t="shared" si="95"/>
        <v/>
      </c>
      <c r="FC41" s="125" t="str">
        <f t="shared" si="96"/>
        <v/>
      </c>
      <c r="FD41" s="125" t="str">
        <f t="shared" si="97"/>
        <v/>
      </c>
      <c r="FE41" s="125" t="str">
        <f>IF(EZ41&lt;&gt;"", IF(RANK(FD41, FD$5:FD$62)+COUNTIF(FD$5:FD41,FD41)-1&lt;=(FE$65-FC$63), RANK(FD41, FD$5:FD$62)+COUNTIF(FD$5:FD41,FD41)-1, ""), "")</f>
        <v/>
      </c>
      <c r="FF41" s="135" t="str">
        <f t="shared" si="98"/>
        <v/>
      </c>
      <c r="FG41" s="123"/>
      <c r="FH41" s="123"/>
      <c r="FI41" s="124" t="str">
        <f t="shared" si="99"/>
        <v/>
      </c>
      <c r="FJ41" s="125" t="str">
        <f t="shared" si="100"/>
        <v/>
      </c>
      <c r="FK41" s="125" t="str">
        <f t="shared" si="101"/>
        <v/>
      </c>
      <c r="FL41" s="125" t="str">
        <f>IF(FG41&lt;&gt;"", IF(RANK(FK41, FK$5:FK$62)+COUNTIF(FK$5:FK41,FK41)-1&lt;=(FL$65-FJ$63), RANK(FK41, FK$5:FK$62)+COUNTIF(FK$5:FK41,FK41)-1, ""), "")</f>
        <v/>
      </c>
      <c r="FM41" s="135" t="str">
        <f t="shared" si="102"/>
        <v/>
      </c>
      <c r="FN41" s="123"/>
      <c r="FO41" s="123"/>
      <c r="FP41" s="124" t="str">
        <f t="shared" si="103"/>
        <v/>
      </c>
      <c r="FQ41" s="125" t="str">
        <f t="shared" si="104"/>
        <v/>
      </c>
      <c r="FR41" s="125" t="str">
        <f t="shared" si="105"/>
        <v/>
      </c>
      <c r="FS41" s="125" t="str">
        <f>IF(FN41&lt;&gt;"", IF(RANK(FR41, FR$5:FR$62)+COUNTIF(FR$5:FR41,FR41)-1&lt;=(FS$65-FQ$63), RANK(FR41, FR$5:FR$62)+COUNTIF(FR$5:FR41,FR41)-1, ""), "")</f>
        <v/>
      </c>
      <c r="FT41" s="135" t="str">
        <f t="shared" si="106"/>
        <v/>
      </c>
      <c r="FU41" s="123"/>
      <c r="FV41" s="123"/>
      <c r="FW41" s="124" t="str">
        <f t="shared" si="107"/>
        <v/>
      </c>
      <c r="FX41" s="125" t="str">
        <f t="shared" si="108"/>
        <v/>
      </c>
      <c r="FY41" s="125" t="str">
        <f t="shared" si="109"/>
        <v/>
      </c>
      <c r="FZ41" s="125" t="str">
        <f>IF(FU41&lt;&gt;"", IF(RANK(FY41, FY$5:FY$62)+COUNTIF(FY$5:FY41,FY41)-1&lt;=(FZ$65-FX$63), RANK(FY41, FY$5:FY$62)+COUNTIF(FY$5:FY41,FY41)-1, ""), "")</f>
        <v/>
      </c>
      <c r="GA41" s="135" t="str">
        <f t="shared" si="110"/>
        <v/>
      </c>
      <c r="GB41" s="123"/>
      <c r="GC41" s="123"/>
      <c r="GD41" s="124" t="str">
        <f t="shared" si="111"/>
        <v/>
      </c>
      <c r="GE41" s="125" t="str">
        <f t="shared" si="112"/>
        <v/>
      </c>
      <c r="GF41" s="125" t="str">
        <f t="shared" si="113"/>
        <v/>
      </c>
      <c r="GG41" s="125" t="str">
        <f>IF(GB41&lt;&gt;"", IF(RANK(GF41, GF$5:GF$62)+COUNTIF(GF$5:GF41,GF41)-1&lt;=(GG$65-GE$63), RANK(GF41, GF$5:GF$62)+COUNTIF(GF$5:GF41,GF41)-1, ""), "")</f>
        <v/>
      </c>
      <c r="GH41" s="135" t="str">
        <f t="shared" si="114"/>
        <v/>
      </c>
      <c r="GI41" s="123"/>
      <c r="GJ41" s="123"/>
      <c r="GK41" s="124" t="str">
        <f t="shared" si="115"/>
        <v/>
      </c>
      <c r="GL41" s="125" t="str">
        <f t="shared" si="116"/>
        <v/>
      </c>
      <c r="GM41" s="125" t="str">
        <f t="shared" si="117"/>
        <v/>
      </c>
      <c r="GN41" s="125" t="str">
        <f>IF(GI41&lt;&gt;"", IF(RANK(GM41, GM$5:GM$62)+COUNTIF(GM$5:GM41,GM41)-1&lt;=(GN$65-GL$63), RANK(GM41, GM$5:GM$62)+COUNTIF(GM$5:GM41,GM41)-1, ""), "")</f>
        <v/>
      </c>
      <c r="GO41" s="135" t="str">
        <f t="shared" si="118"/>
        <v/>
      </c>
      <c r="GP41" s="123">
        <v>7016</v>
      </c>
      <c r="GQ41" s="123"/>
      <c r="GR41" s="124">
        <f t="shared" si="119"/>
        <v>0.14199554746002832</v>
      </c>
      <c r="GS41" s="125">
        <f t="shared" si="120"/>
        <v>0</v>
      </c>
      <c r="GT41" s="125">
        <f t="shared" si="121"/>
        <v>7016</v>
      </c>
      <c r="GU41" s="125" t="str">
        <f>IF(GP41&lt;&gt;"", IF(RANK(GT41, GT$5:GT$62)+COUNTIF(GT$5:GT41,GT41)-1&lt;=(GU$65-GS$63), RANK(GT41, GT$5:GT$62)+COUNTIF(GT$5:GT41,GT41)-1, ""), "")</f>
        <v/>
      </c>
      <c r="GV41" s="135">
        <f t="shared" si="122"/>
        <v>0</v>
      </c>
      <c r="GW41" s="123"/>
      <c r="GX41" s="123"/>
      <c r="GY41" s="124" t="str">
        <f t="shared" si="123"/>
        <v/>
      </c>
      <c r="GZ41" s="125" t="str">
        <f t="shared" si="124"/>
        <v/>
      </c>
      <c r="HA41" s="125" t="str">
        <f t="shared" si="125"/>
        <v/>
      </c>
      <c r="HB41" s="125" t="str">
        <f>IF(GW41&lt;&gt;"", IF(RANK(HA41, HA$5:HA$62)+COUNTIF(HA$5:HA41,HA41)-1&lt;=(HB$65-GZ$63), RANK(HA41, HA$5:HA$62)+COUNTIF(HA$5:HA41,HA41)-1, ""), "")</f>
        <v/>
      </c>
      <c r="HC41" s="135" t="str">
        <f t="shared" si="126"/>
        <v/>
      </c>
      <c r="HD41" s="123"/>
      <c r="HE41" s="123"/>
      <c r="HF41" s="124" t="str">
        <f t="shared" si="127"/>
        <v/>
      </c>
      <c r="HG41" s="125" t="str">
        <f t="shared" si="128"/>
        <v/>
      </c>
      <c r="HH41" s="125" t="str">
        <f t="shared" si="129"/>
        <v/>
      </c>
      <c r="HI41" s="125" t="str">
        <f>IF(HD41&lt;&gt;"", IF(RANK(HH41, HH$5:HH$62)+COUNTIF(HH$5:HH41,HH41)-1&lt;=(HI$65-HG$63), RANK(HH41, HH$5:HH$62)+COUNTIF(HH$5:HH41,HH41)-1, ""), "")</f>
        <v/>
      </c>
      <c r="HJ41" s="135" t="str">
        <f t="shared" si="130"/>
        <v/>
      </c>
      <c r="HK41" s="123"/>
      <c r="HL41" s="123"/>
      <c r="HM41" s="124" t="str">
        <f t="shared" si="131"/>
        <v/>
      </c>
      <c r="HN41" s="125" t="str">
        <f t="shared" si="132"/>
        <v/>
      </c>
      <c r="HO41" s="125" t="str">
        <f t="shared" si="133"/>
        <v/>
      </c>
      <c r="HP41" s="125" t="str">
        <f>IF(HK41&lt;&gt;"", IF(RANK(HO41, HO$5:HO$62)+COUNTIF(HO$5:HO41,HO41)-1&lt;=(HP$65-HN$63), RANK(HO41, HO$5:HO$62)+COUNTIF(HO$5:HO41,HO41)-1, ""), "")</f>
        <v/>
      </c>
      <c r="HQ41" s="135" t="str">
        <f t="shared" si="134"/>
        <v/>
      </c>
      <c r="HR41" s="123"/>
      <c r="HS41" s="123"/>
      <c r="HT41" s="124" t="str">
        <f t="shared" si="135"/>
        <v/>
      </c>
      <c r="HU41" s="125" t="str">
        <f t="shared" si="136"/>
        <v/>
      </c>
      <c r="HV41" s="125" t="str">
        <f t="shared" si="137"/>
        <v/>
      </c>
      <c r="HW41" s="125" t="str">
        <f>IF(HR41&lt;&gt;"", IF(RANK(HV41, HV$5:HV$62)+COUNTIF(HV$5:HV41,HV41)-1&lt;=(HW$65-HU$63), RANK(HV41, HV$5:HV$62)+COUNTIF(HV$5:HV41,HV41)-1, ""), "")</f>
        <v/>
      </c>
      <c r="HX41" s="135" t="str">
        <f t="shared" si="138"/>
        <v/>
      </c>
      <c r="HY41" s="123"/>
      <c r="HZ41" s="123"/>
      <c r="IA41" s="124" t="str">
        <f t="shared" si="139"/>
        <v/>
      </c>
      <c r="IB41" s="125" t="str">
        <f t="shared" si="140"/>
        <v/>
      </c>
      <c r="IC41" s="125" t="str">
        <f t="shared" si="141"/>
        <v/>
      </c>
      <c r="ID41" s="125" t="str">
        <f>IF(HY41&lt;&gt;"", IF(RANK(IC41, IC$5:IC$62)+COUNTIF(IC$5:IC41,IC41)-1&lt;=(ID$65-IB$63), RANK(IC41, IC$5:IC$62)+COUNTIF(IC$5:IC41,IC41)-1, ""), "")</f>
        <v/>
      </c>
      <c r="IE41" s="135" t="str">
        <f t="shared" si="142"/>
        <v/>
      </c>
      <c r="IF41" s="123"/>
      <c r="IG41" s="123"/>
      <c r="IH41" s="124" t="str">
        <f t="shared" si="143"/>
        <v/>
      </c>
      <c r="II41" s="125" t="str">
        <f t="shared" si="144"/>
        <v/>
      </c>
      <c r="IJ41" s="125" t="str">
        <f t="shared" si="145"/>
        <v/>
      </c>
      <c r="IK41" s="125" t="str">
        <f>IF(IF41&lt;&gt;"", IF(RANK(IJ41, IJ$5:IJ$62)+COUNTIF(IJ$5:IJ41,IJ41)-1&lt;=(IK$65-II$63), RANK(IJ41, IJ$5:IJ$62)+COUNTIF(IJ$5:IJ41,IJ41)-1, ""), "")</f>
        <v/>
      </c>
      <c r="IL41" s="135" t="str">
        <f t="shared" si="146"/>
        <v/>
      </c>
      <c r="IM41" s="123"/>
      <c r="IN41" s="123"/>
      <c r="IO41" s="124" t="str">
        <f t="shared" si="147"/>
        <v/>
      </c>
      <c r="IP41" s="125" t="str">
        <f t="shared" si="148"/>
        <v/>
      </c>
      <c r="IQ41" s="125" t="str">
        <f t="shared" si="149"/>
        <v/>
      </c>
      <c r="IR41" s="125" t="str">
        <f>IF(IM41&lt;&gt;"", IF(RANK(IQ41, IQ$5:IQ$62)+COUNTIF(IQ$5:IQ41,IQ41)-1&lt;=(IR$65-IP$63), RANK(IQ41, IQ$5:IQ$62)+COUNTIF(IQ$5:IQ41,IQ41)-1, ""), "")</f>
        <v/>
      </c>
      <c r="IS41" s="135" t="str">
        <f t="shared" si="150"/>
        <v/>
      </c>
      <c r="IT41" s="123"/>
      <c r="IU41" s="123"/>
      <c r="IV41" s="124" t="str">
        <f t="shared" si="151"/>
        <v/>
      </c>
      <c r="IW41" s="125" t="str">
        <f t="shared" si="152"/>
        <v/>
      </c>
      <c r="IX41" s="125" t="str">
        <f t="shared" si="153"/>
        <v/>
      </c>
      <c r="IY41" s="125" t="str">
        <f>IF(IT41&lt;&gt;"", IF(RANK(IX41, IX$5:IX$62)+COUNTIF(IX$5:IX41,IX41)-1&lt;=(IY$65-IW$63), RANK(IX41, IX$5:IX$62)+COUNTIF(IX$5:IX41,IX41)-1, ""), "")</f>
        <v/>
      </c>
      <c r="IZ41" s="135" t="str">
        <f t="shared" si="154"/>
        <v/>
      </c>
      <c r="JA41" s="123"/>
      <c r="JB41" s="123"/>
      <c r="JC41" s="124" t="str">
        <f t="shared" si="155"/>
        <v/>
      </c>
      <c r="JD41" s="125" t="str">
        <f t="shared" si="156"/>
        <v/>
      </c>
      <c r="JE41" s="125" t="str">
        <f t="shared" si="157"/>
        <v/>
      </c>
      <c r="JF41" s="125" t="str">
        <f>IF(JA41&lt;&gt;"", IF(RANK(JE41, JE$5:JE$62)+COUNTIF(JE$5:JE41,JE41)-1&lt;=(JF$65-JD$63), RANK(JE41, JE$5:JE$62)+COUNTIF(JE$5:JE41,JE41)-1, ""), "")</f>
        <v/>
      </c>
      <c r="JG41" s="135" t="str">
        <f t="shared" si="158"/>
        <v/>
      </c>
      <c r="JH41" s="123"/>
      <c r="JI41" s="123"/>
      <c r="JJ41" s="124" t="str">
        <f t="shared" si="159"/>
        <v/>
      </c>
      <c r="JK41" s="125" t="str">
        <f t="shared" si="160"/>
        <v/>
      </c>
      <c r="JL41" s="125" t="str">
        <f t="shared" si="161"/>
        <v/>
      </c>
      <c r="JM41" s="125" t="str">
        <f>IF(JH41&lt;&gt;"", IF(RANK(JL41, JL$5:JL$62)+COUNTIF(JL$5:JL41,JL41)-1&lt;=(JM$65-JK$63), RANK(JL41, JL$5:JL$62)+COUNTIF(JL$5:JL41,JL41)-1, ""), "")</f>
        <v/>
      </c>
      <c r="JN41" s="135" t="str">
        <f t="shared" si="162"/>
        <v/>
      </c>
      <c r="JO41" s="123"/>
      <c r="JP41" s="123"/>
      <c r="JQ41" s="124" t="str">
        <f t="shared" si="163"/>
        <v/>
      </c>
      <c r="JR41" s="125" t="str">
        <f t="shared" si="164"/>
        <v/>
      </c>
      <c r="JS41" s="125" t="str">
        <f t="shared" si="165"/>
        <v/>
      </c>
      <c r="JT41" s="125" t="str">
        <f>IF(JO41&lt;&gt;"", IF(RANK(JS41, JS$5:JS$62)+COUNTIF(JS$5:JS41,JS41)-1&lt;=(JT$65-JR$63), RANK(JS41, JS$5:JS$62)+COUNTIF(JS$5:JS41,JS41)-1, ""), "")</f>
        <v/>
      </c>
      <c r="JU41" s="135" t="str">
        <f t="shared" si="166"/>
        <v/>
      </c>
      <c r="JV41" s="123"/>
      <c r="JW41" s="123"/>
      <c r="JX41" s="124" t="str">
        <f t="shared" si="167"/>
        <v/>
      </c>
      <c r="JY41" s="125" t="str">
        <f t="shared" si="168"/>
        <v/>
      </c>
      <c r="JZ41" s="125" t="str">
        <f t="shared" si="169"/>
        <v/>
      </c>
      <c r="KA41" s="125" t="str">
        <f>IF(JV41&lt;&gt;"", IF(RANK(JZ41, JZ$5:JZ$62)+COUNTIF(JZ$5:JZ41,JZ41)-1&lt;=(KA$65-JY$63), RANK(JZ41, JZ$5:JZ$62)+COUNTIF(JZ$5:JZ41,JZ41)-1, ""), "")</f>
        <v/>
      </c>
      <c r="KB41" s="135" t="str">
        <f t="shared" si="170"/>
        <v/>
      </c>
      <c r="KC41" s="132" t="str">
        <f t="shared" si="171"/>
        <v/>
      </c>
      <c r="KD41" s="36">
        <f t="shared" si="172"/>
        <v>7016</v>
      </c>
      <c r="KE41" s="36">
        <v>6629</v>
      </c>
      <c r="KF41" s="36">
        <f t="shared" si="173"/>
        <v>13645</v>
      </c>
      <c r="KG41" s="37"/>
      <c r="KH41" s="67" t="str">
        <f t="shared" si="184"/>
        <v/>
      </c>
      <c r="KI41" s="69" t="str">
        <f t="shared" si="185"/>
        <v/>
      </c>
      <c r="KJ41" s="69" t="str">
        <f t="shared" si="174"/>
        <v/>
      </c>
      <c r="KK41" s="69"/>
      <c r="KL41" s="66" t="str">
        <f t="shared" si="175"/>
        <v/>
      </c>
      <c r="KM41" s="69" t="str">
        <f t="shared" si="176"/>
        <v/>
      </c>
      <c r="KN41" s="67" t="str">
        <f t="shared" si="177"/>
        <v/>
      </c>
      <c r="KO41" s="67" t="str">
        <f>IF(KN41&lt;&gt;"", IF(RANK(KN41, $KN$5:$KN$62)+COUNTIF(KN$5:KN41,KN41)-1&lt;=(400-$KJ$63-$KM$63), RANK(KN41, $KN$5:$KN$62)+COUNTIF(KN$5:KN41,KN41)-1, ""), "")</f>
        <v/>
      </c>
      <c r="KP41" s="76" t="str">
        <f t="shared" si="178"/>
        <v/>
      </c>
      <c r="KQ41" s="86" t="str">
        <f t="shared" si="186"/>
        <v/>
      </c>
      <c r="KS41" s="126">
        <f t="shared" si="187"/>
        <v>4.2748195490427225E-4</v>
      </c>
      <c r="KT41" s="45">
        <f t="shared" si="188"/>
        <v>0</v>
      </c>
      <c r="KU41" s="53">
        <f t="shared" si="179"/>
        <v>-4.2748195490427225E-4</v>
      </c>
      <c r="KW41" s="80" t="str">
        <f t="shared" si="189"/>
        <v/>
      </c>
      <c r="KX41" s="45" t="str">
        <f t="shared" si="180"/>
        <v/>
      </c>
      <c r="KY41" s="45" t="str">
        <f t="shared" si="190"/>
        <v/>
      </c>
      <c r="KZ41" s="127" t="str">
        <f t="shared" si="181"/>
        <v/>
      </c>
    </row>
    <row r="42" spans="1:312" ht="15" customHeight="1" x14ac:dyDescent="0.2">
      <c r="A42" s="128" t="s">
        <v>208</v>
      </c>
      <c r="B42" s="123">
        <v>150</v>
      </c>
      <c r="C42" s="123"/>
      <c r="D42" s="124">
        <f t="shared" si="182"/>
        <v>3.0395136778115501E-3</v>
      </c>
      <c r="E42" s="125">
        <f t="shared" si="9"/>
        <v>0</v>
      </c>
      <c r="F42" s="125">
        <f t="shared" si="183"/>
        <v>150</v>
      </c>
      <c r="G42" s="125" t="str">
        <f>IF(B42&lt;&gt;"", IF(RANK(F42, F$5:F$62)+COUNTIF(F$5:F42,F42)-1&lt;=(G$65-E$63), RANK(F42, F$5:F$62)+COUNTIF(F$5:F42,F42)-1, ""), "")</f>
        <v/>
      </c>
      <c r="H42" s="135">
        <f t="shared" si="10"/>
        <v>0</v>
      </c>
      <c r="I42" s="123">
        <v>110</v>
      </c>
      <c r="J42" s="123"/>
      <c r="K42" s="124">
        <f t="shared" si="11"/>
        <v>2.3942711620921577E-3</v>
      </c>
      <c r="L42" s="125">
        <f t="shared" si="12"/>
        <v>0</v>
      </c>
      <c r="M42" s="125">
        <f t="shared" si="13"/>
        <v>110</v>
      </c>
      <c r="N42" s="125" t="str">
        <f>IF(I42&lt;&gt;"", IF(RANK(M42, M$5:M$62)+COUNTIF(M$5:M42,M42)-1&lt;=(N$65-L$63), RANK(M42, M$5:M$62)+COUNTIF(M$5:M42,M42)-1, ""), "")</f>
        <v/>
      </c>
      <c r="O42" s="135">
        <f t="shared" si="14"/>
        <v>0</v>
      </c>
      <c r="P42" s="123">
        <v>162</v>
      </c>
      <c r="Q42" s="123"/>
      <c r="R42" s="124">
        <f t="shared" si="15"/>
        <v>3.8881555262210489E-3</v>
      </c>
      <c r="S42" s="125">
        <f t="shared" si="16"/>
        <v>0</v>
      </c>
      <c r="T42" s="125">
        <f t="shared" si="17"/>
        <v>162</v>
      </c>
      <c r="U42" s="125" t="str">
        <f>IF(P42&lt;&gt;"", IF(RANK(T42, T$5:T$62)+COUNTIF(T$5:T42,T42)-1&lt;=(U$65-S$63), RANK(T42, T$5:T$62)+COUNTIF(T$5:T42,T42)-1, ""), "")</f>
        <v/>
      </c>
      <c r="V42" s="135">
        <f t="shared" si="18"/>
        <v>0</v>
      </c>
      <c r="W42" s="123">
        <v>81</v>
      </c>
      <c r="X42" s="123"/>
      <c r="Y42" s="124">
        <f t="shared" si="19"/>
        <v>2.0256583389601621E-3</v>
      </c>
      <c r="Z42" s="125">
        <f t="shared" si="20"/>
        <v>0</v>
      </c>
      <c r="AA42" s="125">
        <f t="shared" si="21"/>
        <v>81</v>
      </c>
      <c r="AB42" s="125" t="str">
        <f>IF(W42&lt;&gt;"", IF(RANK(AA42, AA$5:AA$62)+COUNTIF(AA$5:AA42,AA42)-1&lt;=(AB$65-Z$63), RANK(AA42, AA$5:AA$62)+COUNTIF(AA$5:AA42,AA42)-1, ""), "")</f>
        <v/>
      </c>
      <c r="AC42" s="135">
        <f t="shared" si="22"/>
        <v>0</v>
      </c>
      <c r="AD42" s="123">
        <v>67</v>
      </c>
      <c r="AE42" s="123"/>
      <c r="AF42" s="124">
        <f t="shared" si="23"/>
        <v>1.7283186297270803E-3</v>
      </c>
      <c r="AG42" s="125">
        <f t="shared" si="24"/>
        <v>0</v>
      </c>
      <c r="AH42" s="125">
        <f t="shared" si="25"/>
        <v>67</v>
      </c>
      <c r="AI42" s="125" t="str">
        <f>IF(AD42&lt;&gt;"", IF(RANK(AH42, AH$5:AH$62)+COUNTIF(AH$5:AH42,AH42)-1&lt;=(AI$65-AG$63), RANK(AH42, AH$5:AH$62)+COUNTIF(AH$5:AH42,AH42)-1, ""), "")</f>
        <v/>
      </c>
      <c r="AJ42" s="135">
        <f t="shared" si="26"/>
        <v>0</v>
      </c>
      <c r="AK42" s="123">
        <v>129</v>
      </c>
      <c r="AL42" s="123"/>
      <c r="AM42" s="124">
        <f t="shared" si="27"/>
        <v>2.6147765278200061E-3</v>
      </c>
      <c r="AN42" s="125">
        <f t="shared" si="28"/>
        <v>0</v>
      </c>
      <c r="AO42" s="125">
        <f t="shared" si="29"/>
        <v>129</v>
      </c>
      <c r="AP42" s="125" t="str">
        <f>IF(AK42&lt;&gt;"", IF(RANK(AO42, AO$5:AO$62)+COUNTIF(AO$5:AO42,AO42)-1&lt;=(AP$65-AN$63), RANK(AO42, AO$5:AO$62)+COUNTIF(AO$5:AO42,AO42)-1, ""), "")</f>
        <v/>
      </c>
      <c r="AQ42" s="135">
        <f t="shared" si="30"/>
        <v>0</v>
      </c>
      <c r="AR42" s="123">
        <v>109</v>
      </c>
      <c r="AS42" s="123"/>
      <c r="AT42" s="124">
        <f t="shared" si="31"/>
        <v>2.5729392880747804E-3</v>
      </c>
      <c r="AU42" s="125">
        <f t="shared" si="32"/>
        <v>0</v>
      </c>
      <c r="AV42" s="125">
        <f t="shared" si="33"/>
        <v>109</v>
      </c>
      <c r="AW42" s="125" t="str">
        <f>IF(AR42&lt;&gt;"", IF(RANK(AV42, AV$5:AV$62)+COUNTIF(AV$5:AV42,AV42)-1&lt;=(AW$65-AU$63), RANK(AV42, AV$5:AV$62)+COUNTIF(AV$5:AV42,AV42)-1, ""), "")</f>
        <v/>
      </c>
      <c r="AX42" s="135">
        <f t="shared" si="34"/>
        <v>0</v>
      </c>
      <c r="AY42" s="123">
        <v>183</v>
      </c>
      <c r="AZ42" s="123"/>
      <c r="BA42" s="124">
        <f t="shared" si="35"/>
        <v>3.7048284239295476E-3</v>
      </c>
      <c r="BB42" s="125">
        <f t="shared" si="36"/>
        <v>0</v>
      </c>
      <c r="BC42" s="125">
        <f t="shared" si="37"/>
        <v>183</v>
      </c>
      <c r="BD42" s="125" t="str">
        <f>IF(AY42&lt;&gt;"", IF(RANK(BC42, BC$5:BC$62)+COUNTIF(BC$5:BC42,BC42)-1&lt;=(BD$65-BB$63), RANK(BC42, BC$5:BC$62)+COUNTIF(BC$5:BC42,BC42)-1, ""), "")</f>
        <v/>
      </c>
      <c r="BE42" s="135">
        <f t="shared" si="38"/>
        <v>0</v>
      </c>
      <c r="BF42" s="123">
        <v>122</v>
      </c>
      <c r="BG42" s="123"/>
      <c r="BH42" s="124">
        <f t="shared" si="39"/>
        <v>2.3942694534393092E-3</v>
      </c>
      <c r="BI42" s="125">
        <f t="shared" si="40"/>
        <v>0</v>
      </c>
      <c r="BJ42" s="125">
        <f t="shared" si="41"/>
        <v>122</v>
      </c>
      <c r="BK42" s="125" t="str">
        <f>IF(BF42&lt;&gt;"", IF(RANK(BJ42, BJ$5:BJ$62)+COUNTIF(BJ$5:BJ42,BJ42)-1&lt;=(BK$65-BI$63), RANK(BJ42, BJ$5:BJ$62)+COUNTIF(BJ$5:BJ42,BJ42)-1, ""), "")</f>
        <v/>
      </c>
      <c r="BL42" s="135">
        <f t="shared" si="42"/>
        <v>0</v>
      </c>
      <c r="BM42" s="123">
        <v>235</v>
      </c>
      <c r="BN42" s="123"/>
      <c r="BO42" s="124">
        <f t="shared" si="43"/>
        <v>4.7712829675349722E-3</v>
      </c>
      <c r="BP42" s="125">
        <f t="shared" si="44"/>
        <v>0</v>
      </c>
      <c r="BQ42" s="125">
        <f t="shared" si="45"/>
        <v>235</v>
      </c>
      <c r="BR42" s="125" t="str">
        <f>IF(BM42&lt;&gt;"", IF(RANK(BQ42, BQ$5:BQ$62)+COUNTIF(BQ$5:BQ42,BQ42)-1&lt;=(BR$65-BP$63), RANK(BQ42, BQ$5:BQ$62)+COUNTIF(BQ$5:BQ42,BQ42)-1, ""), "")</f>
        <v/>
      </c>
      <c r="BS42" s="135">
        <f t="shared" si="46"/>
        <v>0</v>
      </c>
      <c r="BT42" s="123">
        <v>117</v>
      </c>
      <c r="BU42" s="123"/>
      <c r="BV42" s="124">
        <f t="shared" si="47"/>
        <v>2.3435622145661405E-3</v>
      </c>
      <c r="BW42" s="125">
        <f t="shared" si="48"/>
        <v>0</v>
      </c>
      <c r="BX42" s="125">
        <f t="shared" si="49"/>
        <v>117</v>
      </c>
      <c r="BY42" s="125" t="str">
        <f>IF(BT42&lt;&gt;"", IF(RANK(BX42, BX$5:BX$62)+COUNTIF(BX$5:BX42,BX42)-1&lt;=(BY$65-BW$63), RANK(BX42, BX$5:BX$62)+COUNTIF(BX$5:BX42,BX42)-1, ""), "")</f>
        <v/>
      </c>
      <c r="BZ42" s="135">
        <f t="shared" si="50"/>
        <v>0</v>
      </c>
      <c r="CA42" s="123">
        <v>282</v>
      </c>
      <c r="CB42" s="123"/>
      <c r="CC42" s="124">
        <f t="shared" si="51"/>
        <v>5.6114936124487605E-3</v>
      </c>
      <c r="CD42" s="125">
        <f t="shared" si="52"/>
        <v>0</v>
      </c>
      <c r="CE42" s="125">
        <f t="shared" si="53"/>
        <v>282</v>
      </c>
      <c r="CF42" s="125" t="str">
        <f>IF(CA42&lt;&gt;"", IF(RANK(CE42, CE$5:CE$62)+COUNTIF(CE$5:CE42,CE42)-1&lt;=(CF$65-CD$63), RANK(CE42, CE$5:CE$62)+COUNTIF(CE$5:CE42,CE42)-1, ""), "")</f>
        <v/>
      </c>
      <c r="CG42" s="135">
        <f t="shared" si="54"/>
        <v>0</v>
      </c>
      <c r="CH42" s="123">
        <v>301</v>
      </c>
      <c r="CI42" s="123"/>
      <c r="CJ42" s="124">
        <f t="shared" si="55"/>
        <v>5.8092407457443936E-3</v>
      </c>
      <c r="CK42" s="125">
        <f t="shared" si="56"/>
        <v>0</v>
      </c>
      <c r="CL42" s="125">
        <f t="shared" si="57"/>
        <v>301</v>
      </c>
      <c r="CM42" s="125" t="str">
        <f>IF(CH42&lt;&gt;"", IF(RANK(CL42, CL$5:CL$62)+COUNTIF(CL$5:CL42,CL42)-1&lt;=(CM$65-CK$63), RANK(CL42, CL$5:CL$62)+COUNTIF(CL$5:CL42,CL42)-1, ""), "")</f>
        <v/>
      </c>
      <c r="CN42" s="135">
        <f t="shared" si="58"/>
        <v>0</v>
      </c>
      <c r="CO42" s="123">
        <v>379</v>
      </c>
      <c r="CP42" s="123"/>
      <c r="CQ42" s="124">
        <f t="shared" si="59"/>
        <v>7.4797710676929152E-3</v>
      </c>
      <c r="CR42" s="125">
        <f t="shared" si="60"/>
        <v>0</v>
      </c>
      <c r="CS42" s="125">
        <f t="shared" si="61"/>
        <v>379</v>
      </c>
      <c r="CT42" s="125" t="str">
        <f>IF(CO42&lt;&gt;"", IF(RANK(CS42, CS$5:CS$62)+COUNTIF(CS$5:CS42,CS42)-1&lt;=(CT$65-CR$63), RANK(CS42, CS$5:CS$62)+COUNTIF(CS$5:CS42,CS42)-1, ""), "")</f>
        <v/>
      </c>
      <c r="CU42" s="135">
        <f t="shared" si="62"/>
        <v>0</v>
      </c>
      <c r="CV42" s="123">
        <v>160</v>
      </c>
      <c r="CW42" s="123"/>
      <c r="CX42" s="124">
        <f t="shared" si="63"/>
        <v>3.4217279726261761E-3</v>
      </c>
      <c r="CY42" s="125">
        <f t="shared" si="64"/>
        <v>0</v>
      </c>
      <c r="CZ42" s="125">
        <f t="shared" si="65"/>
        <v>160</v>
      </c>
      <c r="DA42" s="125" t="str">
        <f>IF(CV42&lt;&gt;"", IF(RANK(CZ42, CZ$5:CZ$62)+COUNTIF(CZ$5:CZ42,CZ42)-1&lt;=(DA$65-CY$63), RANK(CZ42, CZ$5:CZ$62)+COUNTIF(CZ$5:CZ42,CZ42)-1, ""), "")</f>
        <v/>
      </c>
      <c r="DB42" s="135">
        <f t="shared" si="66"/>
        <v>0</v>
      </c>
      <c r="DC42" s="123">
        <v>68</v>
      </c>
      <c r="DD42" s="123"/>
      <c r="DE42" s="124">
        <f t="shared" si="67"/>
        <v>1.3179827111679653E-3</v>
      </c>
      <c r="DF42" s="125">
        <f t="shared" si="68"/>
        <v>0</v>
      </c>
      <c r="DG42" s="125">
        <f t="shared" si="69"/>
        <v>68</v>
      </c>
      <c r="DH42" s="125" t="str">
        <f>IF(DC42&lt;&gt;"", IF(RANK(DG42, DG$5:DG$62)+COUNTIF(DG$5:DG42,DG42)-1&lt;=(DH$65-DF$63), RANK(DG42, DG$5:DG$62)+COUNTIF(DG$5:DG42,DG42)-1, ""), "")</f>
        <v/>
      </c>
      <c r="DI42" s="135">
        <f t="shared" si="70"/>
        <v>0</v>
      </c>
      <c r="DJ42" s="123">
        <v>258</v>
      </c>
      <c r="DK42" s="123"/>
      <c r="DL42" s="124">
        <f t="shared" si="71"/>
        <v>5.3428317008014248E-3</v>
      </c>
      <c r="DM42" s="125">
        <f t="shared" si="72"/>
        <v>0</v>
      </c>
      <c r="DN42" s="125">
        <f t="shared" si="73"/>
        <v>258</v>
      </c>
      <c r="DO42" s="125" t="str">
        <f>IF(DJ42&lt;&gt;"", IF(RANK(DN42, DN$5:DN$62)+COUNTIF(DN$5:DN42,DN42)-1&lt;=(DO$65-DM$63), RANK(DN42, DN$5:DN$62)+COUNTIF(DN$5:DN42,DN42)-1, ""), "")</f>
        <v/>
      </c>
      <c r="DP42" s="135">
        <f t="shared" si="74"/>
        <v>0</v>
      </c>
      <c r="DQ42" s="123">
        <v>121</v>
      </c>
      <c r="DR42" s="123"/>
      <c r="DS42" s="124">
        <f t="shared" si="75"/>
        <v>2.4795590073567082E-3</v>
      </c>
      <c r="DT42" s="125">
        <f t="shared" si="76"/>
        <v>0</v>
      </c>
      <c r="DU42" s="125">
        <f t="shared" si="77"/>
        <v>121</v>
      </c>
      <c r="DV42" s="125" t="str">
        <f>IF(DQ42&lt;&gt;"", IF(RANK(DU42, DU$5:DU$62)+COUNTIF(DU$5:DU42,DU42)-1&lt;=(DV$65-DT$63), RANK(DU42, DU$5:DU$62)+COUNTIF(DU$5:DU42,DU42)-1, ""), "")</f>
        <v/>
      </c>
      <c r="DW42" s="135">
        <f t="shared" si="78"/>
        <v>0</v>
      </c>
      <c r="DX42" s="123">
        <v>133</v>
      </c>
      <c r="DY42" s="123"/>
      <c r="DZ42" s="124">
        <f t="shared" si="79"/>
        <v>2.9058970045227118E-3</v>
      </c>
      <c r="EA42" s="125">
        <f t="shared" si="80"/>
        <v>0</v>
      </c>
      <c r="EB42" s="125">
        <f t="shared" si="81"/>
        <v>133</v>
      </c>
      <c r="EC42" s="125" t="str">
        <f>IF(DX42&lt;&gt;"", IF(RANK(EB42, EB$5:EB$62)+COUNTIF(EB$5:EB42,EB42)-1&lt;=(EC$65-EA$63), RANK(EB42, EB$5:EB$62)+COUNTIF(EB$5:EB42,EB42)-1, ""), "")</f>
        <v/>
      </c>
      <c r="ED42" s="135">
        <f t="shared" si="82"/>
        <v>0</v>
      </c>
      <c r="EE42" s="123">
        <v>77</v>
      </c>
      <c r="EF42" s="123"/>
      <c r="EG42" s="124">
        <f t="shared" si="83"/>
        <v>1.4759723207268685E-3</v>
      </c>
      <c r="EH42" s="125">
        <f t="shared" si="84"/>
        <v>0</v>
      </c>
      <c r="EI42" s="125">
        <f t="shared" si="85"/>
        <v>77</v>
      </c>
      <c r="EJ42" s="125" t="str">
        <f>IF(EE42&lt;&gt;"", IF(RANK(EI42, EI$5:EI$62)+COUNTIF(EI$5:EI42,EI42)-1&lt;=(EJ$65-EH$63), RANK(EI42, EI$5:EI$62)+COUNTIF(EI$5:EI42,EI42)-1, ""), "")</f>
        <v/>
      </c>
      <c r="EK42" s="135">
        <f t="shared" si="86"/>
        <v>0</v>
      </c>
      <c r="EL42" s="123">
        <v>127</v>
      </c>
      <c r="EM42" s="123"/>
      <c r="EN42" s="124">
        <f t="shared" si="87"/>
        <v>2.7115893756939108E-3</v>
      </c>
      <c r="EO42" s="125">
        <f t="shared" si="88"/>
        <v>0</v>
      </c>
      <c r="EP42" s="125">
        <f t="shared" si="89"/>
        <v>127</v>
      </c>
      <c r="EQ42" s="125" t="str">
        <f>IF(EL42&lt;&gt;"", IF(RANK(EP42, EP$5:EP$62)+COUNTIF(EP$5:EP42,EP42)-1&lt;=(EQ$65-EO$63), RANK(EP42, EP$5:EP$62)+COUNTIF(EP$5:EP42,EP42)-1, ""), "")</f>
        <v/>
      </c>
      <c r="ER42" s="135">
        <f t="shared" si="90"/>
        <v>0</v>
      </c>
      <c r="ES42" s="123">
        <v>84</v>
      </c>
      <c r="ET42" s="123"/>
      <c r="EU42" s="124">
        <f t="shared" si="91"/>
        <v>1.6696481812760882E-3</v>
      </c>
      <c r="EV42" s="125">
        <f t="shared" si="92"/>
        <v>0</v>
      </c>
      <c r="EW42" s="125">
        <f t="shared" si="93"/>
        <v>84</v>
      </c>
      <c r="EX42" s="125" t="str">
        <f>IF(ES42&lt;&gt;"", IF(RANK(EW42, EW$5:EW$62)+COUNTIF(EW$5:EW42,EW42)-1&lt;=(EX$65-EV$63), RANK(EW42, EW$5:EW$62)+COUNTIF(EW$5:EW42,EW42)-1, ""), "")</f>
        <v/>
      </c>
      <c r="EY42" s="135">
        <f t="shared" si="94"/>
        <v>0</v>
      </c>
      <c r="EZ42" s="123">
        <v>72</v>
      </c>
      <c r="FA42" s="123"/>
      <c r="FB42" s="124">
        <f t="shared" si="95"/>
        <v>1.4334063308779614E-3</v>
      </c>
      <c r="FC42" s="125">
        <f t="shared" si="96"/>
        <v>0</v>
      </c>
      <c r="FD42" s="125">
        <f t="shared" si="97"/>
        <v>72</v>
      </c>
      <c r="FE42" s="125" t="str">
        <f>IF(EZ42&lt;&gt;"", IF(RANK(FD42, FD$5:FD$62)+COUNTIF(FD$5:FD42,FD42)-1&lt;=(FE$65-FC$63), RANK(FD42, FD$5:FD$62)+COUNTIF(FD$5:FD42,FD42)-1, ""), "")</f>
        <v/>
      </c>
      <c r="FF42" s="135">
        <f t="shared" si="98"/>
        <v>0</v>
      </c>
      <c r="FG42" s="123">
        <v>84</v>
      </c>
      <c r="FH42" s="123"/>
      <c r="FI42" s="124">
        <f t="shared" si="99"/>
        <v>1.8024590691586378E-3</v>
      </c>
      <c r="FJ42" s="125">
        <f t="shared" si="100"/>
        <v>0</v>
      </c>
      <c r="FK42" s="125">
        <f t="shared" si="101"/>
        <v>84</v>
      </c>
      <c r="FL42" s="125" t="str">
        <f>IF(FG42&lt;&gt;"", IF(RANK(FK42, FK$5:FK$62)+COUNTIF(FK$5:FK42,FK42)-1&lt;=(FL$65-FJ$63), RANK(FK42, FK$5:FK$62)+COUNTIF(FK$5:FK42,FK42)-1, ""), "")</f>
        <v/>
      </c>
      <c r="FM42" s="135">
        <f t="shared" si="102"/>
        <v>0</v>
      </c>
      <c r="FN42" s="123">
        <v>54</v>
      </c>
      <c r="FO42" s="123"/>
      <c r="FP42" s="124">
        <f t="shared" si="103"/>
        <v>1.1695653115592038E-3</v>
      </c>
      <c r="FQ42" s="125">
        <f t="shared" si="104"/>
        <v>0</v>
      </c>
      <c r="FR42" s="125">
        <f t="shared" si="105"/>
        <v>54</v>
      </c>
      <c r="FS42" s="125" t="str">
        <f>IF(FN42&lt;&gt;"", IF(RANK(FR42, FR$5:FR$62)+COUNTIF(FR$5:FR42,FR42)-1&lt;=(FS$65-FQ$63), RANK(FR42, FR$5:FR$62)+COUNTIF(FR$5:FR42,FR42)-1, ""), "")</f>
        <v/>
      </c>
      <c r="FT42" s="135">
        <f t="shared" si="106"/>
        <v>0</v>
      </c>
      <c r="FU42" s="123">
        <v>131</v>
      </c>
      <c r="FV42" s="123"/>
      <c r="FW42" s="124">
        <f t="shared" si="107"/>
        <v>2.8083865711958154E-3</v>
      </c>
      <c r="FX42" s="125">
        <f t="shared" si="108"/>
        <v>0</v>
      </c>
      <c r="FY42" s="125">
        <f t="shared" si="109"/>
        <v>131</v>
      </c>
      <c r="FZ42" s="125" t="str">
        <f>IF(FU42&lt;&gt;"", IF(RANK(FY42, FY$5:FY$62)+COUNTIF(FY$5:FY42,FY42)-1&lt;=(FZ$65-FX$63), RANK(FY42, FY$5:FY$62)+COUNTIF(FY$5:FY42,FY42)-1, ""), "")</f>
        <v/>
      </c>
      <c r="GA42" s="135">
        <f t="shared" si="110"/>
        <v>0</v>
      </c>
      <c r="GB42" s="123">
        <v>61</v>
      </c>
      <c r="GC42" s="123"/>
      <c r="GD42" s="124">
        <f t="shared" si="111"/>
        <v>1.4190336613394748E-3</v>
      </c>
      <c r="GE42" s="125">
        <f t="shared" si="112"/>
        <v>0</v>
      </c>
      <c r="GF42" s="125">
        <f t="shared" si="113"/>
        <v>61</v>
      </c>
      <c r="GG42" s="125" t="str">
        <f>IF(GB42&lt;&gt;"", IF(RANK(GF42, GF$5:GF$62)+COUNTIF(GF$5:GF42,GF42)-1&lt;=(GG$65-GE$63), RANK(GF42, GF$5:GF$62)+COUNTIF(GF$5:GF42,GF42)-1, ""), "")</f>
        <v/>
      </c>
      <c r="GH42" s="135">
        <f t="shared" si="114"/>
        <v>0</v>
      </c>
      <c r="GI42" s="123">
        <v>104</v>
      </c>
      <c r="GJ42" s="123"/>
      <c r="GK42" s="124">
        <f t="shared" si="115"/>
        <v>2.2180515270431669E-3</v>
      </c>
      <c r="GL42" s="125">
        <f t="shared" si="116"/>
        <v>0</v>
      </c>
      <c r="GM42" s="125">
        <f t="shared" si="117"/>
        <v>104</v>
      </c>
      <c r="GN42" s="125" t="str">
        <f>IF(GI42&lt;&gt;"", IF(RANK(GM42, GM$5:GM$62)+COUNTIF(GM$5:GM42,GM42)-1&lt;=(GN$65-GL$63), RANK(GM42, GM$5:GM$62)+COUNTIF(GM$5:GM42,GM42)-1, ""), "")</f>
        <v/>
      </c>
      <c r="GO42" s="135">
        <f t="shared" si="118"/>
        <v>0</v>
      </c>
      <c r="GP42" s="123">
        <v>89</v>
      </c>
      <c r="GQ42" s="123"/>
      <c r="GR42" s="124">
        <f t="shared" si="119"/>
        <v>1.8012548067192877E-3</v>
      </c>
      <c r="GS42" s="125">
        <f t="shared" si="120"/>
        <v>0</v>
      </c>
      <c r="GT42" s="125">
        <f t="shared" si="121"/>
        <v>89</v>
      </c>
      <c r="GU42" s="125" t="str">
        <f>IF(GP42&lt;&gt;"", IF(RANK(GT42, GT$5:GT$62)+COUNTIF(GT$5:GT42,GT42)-1&lt;=(GU$65-GS$63), RANK(GT42, GT$5:GT$62)+COUNTIF(GT$5:GT42,GT42)-1, ""), "")</f>
        <v/>
      </c>
      <c r="GV42" s="135">
        <f t="shared" si="122"/>
        <v>0</v>
      </c>
      <c r="GW42" s="123">
        <v>78</v>
      </c>
      <c r="GX42" s="123"/>
      <c r="GY42" s="124">
        <f t="shared" si="123"/>
        <v>1.822855807431643E-3</v>
      </c>
      <c r="GZ42" s="125">
        <f t="shared" si="124"/>
        <v>0</v>
      </c>
      <c r="HA42" s="125">
        <f t="shared" si="125"/>
        <v>78</v>
      </c>
      <c r="HB42" s="125" t="str">
        <f>IF(GW42&lt;&gt;"", IF(RANK(HA42, HA$5:HA$62)+COUNTIF(HA$5:HA42,HA42)-1&lt;=(HB$65-GZ$63), RANK(HA42, HA$5:HA$62)+COUNTIF(HA$5:HA42,HA42)-1, ""), "")</f>
        <v/>
      </c>
      <c r="HC42" s="135">
        <f t="shared" si="126"/>
        <v>0</v>
      </c>
      <c r="HD42" s="123">
        <v>52</v>
      </c>
      <c r="HE42" s="123"/>
      <c r="HF42" s="124">
        <f t="shared" si="127"/>
        <v>1.2105128384198151E-3</v>
      </c>
      <c r="HG42" s="125">
        <f t="shared" si="128"/>
        <v>0</v>
      </c>
      <c r="HH42" s="125">
        <f t="shared" si="129"/>
        <v>52</v>
      </c>
      <c r="HI42" s="125" t="str">
        <f>IF(HD42&lt;&gt;"", IF(RANK(HH42, HH$5:HH$62)+COUNTIF(HH$5:HH42,HH42)-1&lt;=(HI$65-HG$63), RANK(HH42, HH$5:HH$62)+COUNTIF(HH$5:HH42,HH42)-1, ""), "")</f>
        <v/>
      </c>
      <c r="HJ42" s="135">
        <f t="shared" si="130"/>
        <v>0</v>
      </c>
      <c r="HK42" s="123">
        <v>23</v>
      </c>
      <c r="HL42" s="123"/>
      <c r="HM42" s="124">
        <f t="shared" si="131"/>
        <v>5.6289769946157614E-4</v>
      </c>
      <c r="HN42" s="125">
        <f t="shared" si="132"/>
        <v>0</v>
      </c>
      <c r="HO42" s="125">
        <f t="shared" si="133"/>
        <v>23</v>
      </c>
      <c r="HP42" s="125" t="str">
        <f>IF(HK42&lt;&gt;"", IF(RANK(HO42, HO$5:HO$62)+COUNTIF(HO$5:HO42,HO42)-1&lt;=(HP$65-HN$63), RANK(HO42, HO$5:HO$62)+COUNTIF(HO$5:HO42,HO42)-1, ""), "")</f>
        <v/>
      </c>
      <c r="HQ42" s="135">
        <f t="shared" si="134"/>
        <v>0</v>
      </c>
      <c r="HR42" s="123">
        <v>84</v>
      </c>
      <c r="HS42" s="123"/>
      <c r="HT42" s="124">
        <f t="shared" si="135"/>
        <v>2.0917376363364711E-3</v>
      </c>
      <c r="HU42" s="125">
        <f t="shared" si="136"/>
        <v>0</v>
      </c>
      <c r="HV42" s="125">
        <f t="shared" si="137"/>
        <v>84</v>
      </c>
      <c r="HW42" s="125" t="str">
        <f>IF(HR42&lt;&gt;"", IF(RANK(HV42, HV$5:HV$62)+COUNTIF(HV$5:HV42,HV42)-1&lt;=(HW$65-HU$63), RANK(HV42, HV$5:HV$62)+COUNTIF(HV$5:HV42,HV42)-1, ""), "")</f>
        <v/>
      </c>
      <c r="HX42" s="135">
        <f t="shared" si="138"/>
        <v>0</v>
      </c>
      <c r="HY42" s="123">
        <v>81</v>
      </c>
      <c r="HZ42" s="123"/>
      <c r="IA42" s="124">
        <f t="shared" si="139"/>
        <v>2.1350624703463544E-3</v>
      </c>
      <c r="IB42" s="125">
        <f t="shared" si="140"/>
        <v>0</v>
      </c>
      <c r="IC42" s="125">
        <f t="shared" si="141"/>
        <v>81</v>
      </c>
      <c r="ID42" s="125" t="str">
        <f>IF(HY42&lt;&gt;"", IF(RANK(IC42, IC$5:IC$62)+COUNTIF(IC$5:IC42,IC42)-1&lt;=(ID$65-IB$63), RANK(IC42, IC$5:IC$62)+COUNTIF(IC$5:IC42,IC42)-1, ""), "")</f>
        <v/>
      </c>
      <c r="IE42" s="135">
        <f t="shared" si="142"/>
        <v>0</v>
      </c>
      <c r="IF42" s="123">
        <v>107</v>
      </c>
      <c r="IG42" s="123"/>
      <c r="IH42" s="124">
        <f t="shared" si="143"/>
        <v>2.5858527272287876E-3</v>
      </c>
      <c r="II42" s="125">
        <f t="shared" si="144"/>
        <v>0</v>
      </c>
      <c r="IJ42" s="125">
        <f t="shared" si="145"/>
        <v>107</v>
      </c>
      <c r="IK42" s="125" t="str">
        <f>IF(IF42&lt;&gt;"", IF(RANK(IJ42, IJ$5:IJ$62)+COUNTIF(IJ$5:IJ42,IJ42)-1&lt;=(IK$65-II$63), RANK(IJ42, IJ$5:IJ$62)+COUNTIF(IJ$5:IJ42,IJ42)-1, ""), "")</f>
        <v/>
      </c>
      <c r="IL42" s="135">
        <f t="shared" si="146"/>
        <v>0</v>
      </c>
      <c r="IM42" s="123">
        <v>43</v>
      </c>
      <c r="IN42" s="123"/>
      <c r="IO42" s="124">
        <f t="shared" si="147"/>
        <v>1.0277983603030809E-3</v>
      </c>
      <c r="IP42" s="125">
        <f t="shared" si="148"/>
        <v>0</v>
      </c>
      <c r="IQ42" s="125">
        <f t="shared" si="149"/>
        <v>43</v>
      </c>
      <c r="IR42" s="125" t="str">
        <f>IF(IM42&lt;&gt;"", IF(RANK(IQ42, IQ$5:IQ$62)+COUNTIF(IQ$5:IQ42,IQ42)-1&lt;=(IR$65-IP$63), RANK(IQ42, IQ$5:IQ$62)+COUNTIF(IQ$5:IQ42,IQ42)-1, ""), "")</f>
        <v/>
      </c>
      <c r="IS42" s="135">
        <f t="shared" si="150"/>
        <v>0</v>
      </c>
      <c r="IT42" s="123">
        <v>573</v>
      </c>
      <c r="IU42" s="123"/>
      <c r="IV42" s="124">
        <f t="shared" si="151"/>
        <v>1.1786728103015592E-2</v>
      </c>
      <c r="IW42" s="125">
        <f t="shared" si="152"/>
        <v>0</v>
      </c>
      <c r="IX42" s="125">
        <f t="shared" si="153"/>
        <v>573</v>
      </c>
      <c r="IY42" s="125" t="str">
        <f>IF(IT42&lt;&gt;"", IF(RANK(IX42, IX$5:IX$62)+COUNTIF(IX$5:IX42,IX42)-1&lt;=(IY$65-IW$63), RANK(IX42, IX$5:IX$62)+COUNTIF(IX$5:IX42,IX42)-1, ""), "")</f>
        <v/>
      </c>
      <c r="IZ42" s="135">
        <f t="shared" si="154"/>
        <v>0</v>
      </c>
      <c r="JA42" s="123">
        <v>430</v>
      </c>
      <c r="JB42" s="123"/>
      <c r="JC42" s="124">
        <f t="shared" si="155"/>
        <v>8.746948738812042E-3</v>
      </c>
      <c r="JD42" s="125">
        <f t="shared" si="156"/>
        <v>0</v>
      </c>
      <c r="JE42" s="125">
        <f t="shared" si="157"/>
        <v>430</v>
      </c>
      <c r="JF42" s="125" t="str">
        <f>IF(JA42&lt;&gt;"", IF(RANK(JE42, JE$5:JE$62)+COUNTIF(JE$5:JE42,JE42)-1&lt;=(JF$65-JD$63), RANK(JE42, JE$5:JE$62)+COUNTIF(JE$5:JE42,JE42)-1, ""), "")</f>
        <v/>
      </c>
      <c r="JG42" s="135">
        <f t="shared" si="158"/>
        <v>0</v>
      </c>
      <c r="JH42" s="123">
        <v>184</v>
      </c>
      <c r="JI42" s="123"/>
      <c r="JJ42" s="124">
        <f t="shared" si="159"/>
        <v>3.8346914532230163E-3</v>
      </c>
      <c r="JK42" s="125">
        <f t="shared" si="160"/>
        <v>0</v>
      </c>
      <c r="JL42" s="125">
        <f t="shared" si="161"/>
        <v>184</v>
      </c>
      <c r="JM42" s="125" t="str">
        <f>IF(JH42&lt;&gt;"", IF(RANK(JL42, JL$5:JL$62)+COUNTIF(JL$5:JL42,JL42)-1&lt;=(JM$65-JK$63), RANK(JL42, JL$5:JL$62)+COUNTIF(JL$5:JL42,JL42)-1, ""), "")</f>
        <v/>
      </c>
      <c r="JN42" s="135">
        <f t="shared" si="162"/>
        <v>0</v>
      </c>
      <c r="JO42" s="123">
        <v>339</v>
      </c>
      <c r="JP42" s="123"/>
      <c r="JQ42" s="124">
        <f t="shared" si="163"/>
        <v>7.4746984763962689E-3</v>
      </c>
      <c r="JR42" s="125">
        <f t="shared" si="164"/>
        <v>0</v>
      </c>
      <c r="JS42" s="125">
        <f t="shared" si="165"/>
        <v>339</v>
      </c>
      <c r="JT42" s="125" t="str">
        <f>IF(JO42&lt;&gt;"", IF(RANK(JS42, JS$5:JS$62)+COUNTIF(JS$5:JS42,JS42)-1&lt;=(JT$65-JR$63), RANK(JS42, JS$5:JS$62)+COUNTIF(JS$5:JS42,JS42)-1, ""), "")</f>
        <v/>
      </c>
      <c r="JU42" s="135">
        <f t="shared" si="166"/>
        <v>0</v>
      </c>
      <c r="JV42" s="123">
        <v>434</v>
      </c>
      <c r="JW42" s="123"/>
      <c r="JX42" s="124">
        <f t="shared" si="167"/>
        <v>8.9499298853419115E-3</v>
      </c>
      <c r="JY42" s="125">
        <f t="shared" si="168"/>
        <v>0</v>
      </c>
      <c r="JZ42" s="125">
        <f t="shared" si="169"/>
        <v>434</v>
      </c>
      <c r="KA42" s="125" t="str">
        <f>IF(JV42&lt;&gt;"", IF(RANK(JZ42, JZ$5:JZ$62)+COUNTIF(JZ$5:JZ42,JZ42)-1&lt;=(KA$65-JY$63), RANK(JZ42, JZ$5:JZ$62)+COUNTIF(JZ$5:JZ42,JZ42)-1, ""), "")</f>
        <v/>
      </c>
      <c r="KB42" s="135">
        <f t="shared" si="170"/>
        <v>0</v>
      </c>
      <c r="KC42" s="132" t="str">
        <f t="shared" si="171"/>
        <v/>
      </c>
      <c r="KD42" s="36">
        <f t="shared" si="172"/>
        <v>6478</v>
      </c>
      <c r="KE42" s="36">
        <v>5240</v>
      </c>
      <c r="KF42" s="36">
        <f t="shared" si="173"/>
        <v>11718</v>
      </c>
      <c r="KG42" s="37"/>
      <c r="KH42" s="67" t="str">
        <f t="shared" si="184"/>
        <v/>
      </c>
      <c r="KI42" s="69" t="str">
        <f t="shared" si="185"/>
        <v/>
      </c>
      <c r="KJ42" s="69" t="str">
        <f t="shared" si="174"/>
        <v/>
      </c>
      <c r="KK42" s="69"/>
      <c r="KL42" s="66" t="str">
        <f t="shared" si="175"/>
        <v/>
      </c>
      <c r="KM42" s="69" t="str">
        <f t="shared" si="176"/>
        <v/>
      </c>
      <c r="KN42" s="67" t="str">
        <f t="shared" si="177"/>
        <v/>
      </c>
      <c r="KO42" s="67" t="str">
        <f>IF(KN42&lt;&gt;"", IF(RANK(KN42, $KN$5:$KN$62)+COUNTIF(KN$5:KN42,KN42)-1&lt;=(400-$KJ$63-$KM$63), RANK(KN42, $KN$5:$KN$62)+COUNTIF(KN$5:KN42,KN42)-1, ""), "")</f>
        <v/>
      </c>
      <c r="KP42" s="76" t="str">
        <f t="shared" si="178"/>
        <v/>
      </c>
      <c r="KQ42" s="86" t="str">
        <f t="shared" si="186"/>
        <v/>
      </c>
      <c r="KS42" s="126">
        <f t="shared" si="187"/>
        <v>3.6711128967154726E-4</v>
      </c>
      <c r="KT42" s="45">
        <f t="shared" si="188"/>
        <v>0</v>
      </c>
      <c r="KU42" s="53">
        <f t="shared" si="179"/>
        <v>-3.6711128967154726E-4</v>
      </c>
      <c r="KW42" s="80" t="str">
        <f t="shared" si="189"/>
        <v/>
      </c>
      <c r="KX42" s="45" t="str">
        <f t="shared" si="180"/>
        <v/>
      </c>
      <c r="KY42" s="45" t="str">
        <f t="shared" si="190"/>
        <v/>
      </c>
      <c r="KZ42" s="127" t="str">
        <f t="shared" si="181"/>
        <v/>
      </c>
    </row>
    <row r="43" spans="1:312" ht="15" customHeight="1" x14ac:dyDescent="0.2">
      <c r="A43" s="128" t="s">
        <v>209</v>
      </c>
      <c r="B43" s="123">
        <v>1996</v>
      </c>
      <c r="C43" s="123"/>
      <c r="D43" s="124">
        <f t="shared" si="182"/>
        <v>4.0445795339412359E-2</v>
      </c>
      <c r="E43" s="125">
        <f t="shared" si="9"/>
        <v>0</v>
      </c>
      <c r="F43" s="125">
        <f t="shared" si="183"/>
        <v>1996</v>
      </c>
      <c r="G43" s="125" t="str">
        <f>IF(B43&lt;&gt;"", IF(RANK(F43, F$5:F$62)+COUNTIF(F$5:F43,F43)-1&lt;=(G$65-E$63), RANK(F43, F$5:F$62)+COUNTIF(F$5:F43,F43)-1, ""), "")</f>
        <v/>
      </c>
      <c r="H43" s="135">
        <f t="shared" si="10"/>
        <v>0</v>
      </c>
      <c r="I43" s="123">
        <v>3601</v>
      </c>
      <c r="J43" s="123"/>
      <c r="K43" s="124">
        <f t="shared" si="11"/>
        <v>7.8379731406307815E-2</v>
      </c>
      <c r="L43" s="125">
        <f t="shared" si="12"/>
        <v>0</v>
      </c>
      <c r="M43" s="125">
        <f t="shared" si="13"/>
        <v>3601</v>
      </c>
      <c r="N43" s="125" t="str">
        <f>IF(I43&lt;&gt;"", IF(RANK(M43, M$5:M$62)+COUNTIF(M$5:M43,M43)-1&lt;=(N$65-L$63), RANK(M43, M$5:M$62)+COUNTIF(M$5:M43,M43)-1, ""), "")</f>
        <v/>
      </c>
      <c r="O43" s="135">
        <f t="shared" si="14"/>
        <v>0</v>
      </c>
      <c r="P43" s="123">
        <v>1405</v>
      </c>
      <c r="Q43" s="123"/>
      <c r="R43" s="124">
        <f t="shared" si="15"/>
        <v>3.3721348853954156E-2</v>
      </c>
      <c r="S43" s="125">
        <f t="shared" si="16"/>
        <v>0</v>
      </c>
      <c r="T43" s="125">
        <f t="shared" si="17"/>
        <v>1405</v>
      </c>
      <c r="U43" s="125" t="str">
        <f>IF(P43&lt;&gt;"", IF(RANK(T43, T$5:T$62)+COUNTIF(T$5:T43,T43)-1&lt;=(U$65-S$63), RANK(T43, T$5:T$62)+COUNTIF(T$5:T43,T43)-1, ""), "")</f>
        <v/>
      </c>
      <c r="V43" s="135">
        <f t="shared" si="18"/>
        <v>0</v>
      </c>
      <c r="W43" s="123">
        <v>1964</v>
      </c>
      <c r="X43" s="123"/>
      <c r="Y43" s="124">
        <f t="shared" si="19"/>
        <v>4.9115962687873556E-2</v>
      </c>
      <c r="Z43" s="125">
        <f t="shared" si="20"/>
        <v>0</v>
      </c>
      <c r="AA43" s="125">
        <f t="shared" si="21"/>
        <v>1964</v>
      </c>
      <c r="AB43" s="125" t="str">
        <f>IF(W43&lt;&gt;"", IF(RANK(AA43, AA$5:AA$62)+COUNTIF(AA$5:AA43,AA43)-1&lt;=(AB$65-Z$63), RANK(AA43, AA$5:AA$62)+COUNTIF(AA$5:AA43,AA43)-1, ""), "")</f>
        <v/>
      </c>
      <c r="AC43" s="135">
        <f t="shared" si="22"/>
        <v>0</v>
      </c>
      <c r="AD43" s="123">
        <v>530</v>
      </c>
      <c r="AE43" s="123"/>
      <c r="AF43" s="124">
        <f t="shared" si="23"/>
        <v>1.3671774235154517E-2</v>
      </c>
      <c r="AG43" s="125">
        <f t="shared" si="24"/>
        <v>0</v>
      </c>
      <c r="AH43" s="125">
        <f t="shared" si="25"/>
        <v>530</v>
      </c>
      <c r="AI43" s="125" t="str">
        <f>IF(AD43&lt;&gt;"", IF(RANK(AH43, AH$5:AH$62)+COUNTIF(AH$5:AH43,AH43)-1&lt;=(AI$65-AG$63), RANK(AH43, AH$5:AH$62)+COUNTIF(AH$5:AH43,AH43)-1, ""), "")</f>
        <v/>
      </c>
      <c r="AJ43" s="135">
        <f t="shared" si="26"/>
        <v>0</v>
      </c>
      <c r="AK43" s="123">
        <v>745</v>
      </c>
      <c r="AL43" s="123"/>
      <c r="AM43" s="124">
        <f t="shared" si="27"/>
        <v>1.510084118779771E-2</v>
      </c>
      <c r="AN43" s="125">
        <f t="shared" si="28"/>
        <v>0</v>
      </c>
      <c r="AO43" s="125">
        <f t="shared" si="29"/>
        <v>745</v>
      </c>
      <c r="AP43" s="125" t="str">
        <f>IF(AK43&lt;&gt;"", IF(RANK(AO43, AO$5:AO$62)+COUNTIF(AO$5:AO43,AO43)-1&lt;=(AP$65-AN$63), RANK(AO43, AO$5:AO$62)+COUNTIF(AO$5:AO43,AO43)-1, ""), "")</f>
        <v/>
      </c>
      <c r="AQ43" s="135">
        <f t="shared" si="30"/>
        <v>0</v>
      </c>
      <c r="AR43" s="123">
        <v>1069</v>
      </c>
      <c r="AS43" s="123"/>
      <c r="AT43" s="124">
        <f t="shared" si="31"/>
        <v>2.5233688981210461E-2</v>
      </c>
      <c r="AU43" s="125">
        <f t="shared" si="32"/>
        <v>0</v>
      </c>
      <c r="AV43" s="125">
        <f t="shared" si="33"/>
        <v>1069</v>
      </c>
      <c r="AW43" s="125" t="str">
        <f>IF(AR43&lt;&gt;"", IF(RANK(AV43, AV$5:AV$62)+COUNTIF(AV$5:AV43,AV43)-1&lt;=(AW$65-AU$63), RANK(AV43, AV$5:AV$62)+COUNTIF(AV$5:AV43,AV43)-1, ""), "")</f>
        <v/>
      </c>
      <c r="AX43" s="135">
        <f t="shared" si="34"/>
        <v>0</v>
      </c>
      <c r="AY43" s="123">
        <v>3831</v>
      </c>
      <c r="AZ43" s="123"/>
      <c r="BA43" s="124">
        <f t="shared" si="35"/>
        <v>7.7558457333738229E-2</v>
      </c>
      <c r="BB43" s="125">
        <f t="shared" si="36"/>
        <v>0</v>
      </c>
      <c r="BC43" s="125">
        <f t="shared" si="37"/>
        <v>3831</v>
      </c>
      <c r="BD43" s="125" t="str">
        <f>IF(AY43&lt;&gt;"", IF(RANK(BC43, BC$5:BC$62)+COUNTIF(BC$5:BC43,BC43)-1&lt;=(BD$65-BB$63), RANK(BC43, BC$5:BC$62)+COUNTIF(BC$5:BC43,BC43)-1, ""), "")</f>
        <v/>
      </c>
      <c r="BE43" s="135">
        <f t="shared" si="38"/>
        <v>0</v>
      </c>
      <c r="BF43" s="123">
        <v>2533</v>
      </c>
      <c r="BG43" s="123"/>
      <c r="BH43" s="124">
        <f t="shared" si="39"/>
        <v>4.97105288980473E-2</v>
      </c>
      <c r="BI43" s="125">
        <f t="shared" si="40"/>
        <v>0</v>
      </c>
      <c r="BJ43" s="125">
        <f t="shared" si="41"/>
        <v>2533</v>
      </c>
      <c r="BK43" s="125" t="str">
        <f>IF(BF43&lt;&gt;"", IF(RANK(BJ43, BJ$5:BJ$62)+COUNTIF(BJ$5:BJ43,BJ43)-1&lt;=(BK$65-BI$63), RANK(BJ43, BJ$5:BJ$62)+COUNTIF(BJ$5:BJ43,BJ43)-1, ""), "")</f>
        <v/>
      </c>
      <c r="BL43" s="135">
        <f t="shared" si="42"/>
        <v>0</v>
      </c>
      <c r="BM43" s="123">
        <v>1129</v>
      </c>
      <c r="BN43" s="123"/>
      <c r="BO43" s="124">
        <f t="shared" si="43"/>
        <v>2.2922461575944613E-2</v>
      </c>
      <c r="BP43" s="125">
        <f t="shared" si="44"/>
        <v>0</v>
      </c>
      <c r="BQ43" s="125">
        <f t="shared" si="45"/>
        <v>1129</v>
      </c>
      <c r="BR43" s="125" t="str">
        <f>IF(BM43&lt;&gt;"", IF(RANK(BQ43, BQ$5:BQ$62)+COUNTIF(BQ$5:BQ43,BQ43)-1&lt;=(BR$65-BP$63), RANK(BQ43, BQ$5:BQ$62)+COUNTIF(BQ$5:BQ43,BQ43)-1, ""), "")</f>
        <v/>
      </c>
      <c r="BS43" s="135">
        <f t="shared" si="46"/>
        <v>0</v>
      </c>
      <c r="BT43" s="123">
        <v>1815</v>
      </c>
      <c r="BU43" s="123"/>
      <c r="BV43" s="124">
        <f t="shared" si="47"/>
        <v>3.6355259995192693E-2</v>
      </c>
      <c r="BW43" s="125">
        <f t="shared" si="48"/>
        <v>0</v>
      </c>
      <c r="BX43" s="125">
        <f t="shared" si="49"/>
        <v>1815</v>
      </c>
      <c r="BY43" s="125" t="str">
        <f>IF(BT43&lt;&gt;"", IF(RANK(BX43, BX$5:BX$62)+COUNTIF(BX$5:BX43,BX43)-1&lt;=(BY$65-BW$63), RANK(BX43, BX$5:BX$62)+COUNTIF(BX$5:BX43,BX43)-1, ""), "")</f>
        <v/>
      </c>
      <c r="BZ43" s="135">
        <f t="shared" si="50"/>
        <v>0</v>
      </c>
      <c r="CA43" s="123">
        <v>1136</v>
      </c>
      <c r="CB43" s="123"/>
      <c r="CC43" s="124">
        <f t="shared" si="51"/>
        <v>2.2605165757949616E-2</v>
      </c>
      <c r="CD43" s="125">
        <f t="shared" si="52"/>
        <v>0</v>
      </c>
      <c r="CE43" s="125">
        <f t="shared" si="53"/>
        <v>1136</v>
      </c>
      <c r="CF43" s="125" t="str">
        <f>IF(CA43&lt;&gt;"", IF(RANK(CE43, CE$5:CE$62)+COUNTIF(CE$5:CE43,CE43)-1&lt;=(CF$65-CD$63), RANK(CE43, CE$5:CE$62)+COUNTIF(CE$5:CE43,CE43)-1, ""), "")</f>
        <v/>
      </c>
      <c r="CG43" s="135">
        <f t="shared" si="54"/>
        <v>0</v>
      </c>
      <c r="CH43" s="123">
        <v>584</v>
      </c>
      <c r="CI43" s="123"/>
      <c r="CJ43" s="124">
        <f t="shared" si="55"/>
        <v>1.1271085034932644E-2</v>
      </c>
      <c r="CK43" s="125">
        <f t="shared" si="56"/>
        <v>0</v>
      </c>
      <c r="CL43" s="125">
        <f t="shared" si="57"/>
        <v>584</v>
      </c>
      <c r="CM43" s="125" t="str">
        <f>IF(CH43&lt;&gt;"", IF(RANK(CL43, CL$5:CL$62)+COUNTIF(CL$5:CL43,CL43)-1&lt;=(CM$65-CK$63), RANK(CL43, CL$5:CL$62)+COUNTIF(CL$5:CL43,CL43)-1, ""), "")</f>
        <v/>
      </c>
      <c r="CN43" s="135">
        <f t="shared" si="58"/>
        <v>0</v>
      </c>
      <c r="CO43" s="123">
        <v>974</v>
      </c>
      <c r="CP43" s="123"/>
      <c r="CQ43" s="124">
        <f t="shared" si="59"/>
        <v>1.9222419577659366E-2</v>
      </c>
      <c r="CR43" s="125">
        <f t="shared" si="60"/>
        <v>0</v>
      </c>
      <c r="CS43" s="125">
        <f t="shared" si="61"/>
        <v>974</v>
      </c>
      <c r="CT43" s="125" t="str">
        <f>IF(CO43&lt;&gt;"", IF(RANK(CS43, CS$5:CS$62)+COUNTIF(CS$5:CS43,CS43)-1&lt;=(CT$65-CR$63), RANK(CS43, CS$5:CS$62)+COUNTIF(CS$5:CS43,CS43)-1, ""), "")</f>
        <v/>
      </c>
      <c r="CU43" s="135">
        <f t="shared" si="62"/>
        <v>0</v>
      </c>
      <c r="CV43" s="123">
        <v>1017</v>
      </c>
      <c r="CW43" s="123"/>
      <c r="CX43" s="124">
        <f t="shared" si="63"/>
        <v>2.1749358426005134E-2</v>
      </c>
      <c r="CY43" s="125">
        <f t="shared" si="64"/>
        <v>0</v>
      </c>
      <c r="CZ43" s="125">
        <f t="shared" si="65"/>
        <v>1017</v>
      </c>
      <c r="DA43" s="125" t="str">
        <f>IF(CV43&lt;&gt;"", IF(RANK(CZ43, CZ$5:CZ$62)+COUNTIF(CZ$5:CZ43,CZ43)-1&lt;=(DA$65-CY$63), RANK(CZ43, CZ$5:CZ$62)+COUNTIF(CZ$5:CZ43,CZ43)-1, ""), "")</f>
        <v/>
      </c>
      <c r="DB43" s="135">
        <f t="shared" si="66"/>
        <v>0</v>
      </c>
      <c r="DC43" s="123">
        <v>560</v>
      </c>
      <c r="DD43" s="123"/>
      <c r="DE43" s="124">
        <f t="shared" si="67"/>
        <v>1.0853975268442067E-2</v>
      </c>
      <c r="DF43" s="125">
        <f t="shared" si="68"/>
        <v>0</v>
      </c>
      <c r="DG43" s="125">
        <f t="shared" si="69"/>
        <v>560</v>
      </c>
      <c r="DH43" s="125" t="str">
        <f>IF(DC43&lt;&gt;"", IF(RANK(DG43, DG$5:DG$62)+COUNTIF(DG$5:DG43,DG43)-1&lt;=(DH$65-DF$63), RANK(DG43, DG$5:DG$62)+COUNTIF(DG$5:DG43,DG43)-1, ""), "")</f>
        <v/>
      </c>
      <c r="DI43" s="135">
        <f t="shared" si="70"/>
        <v>0</v>
      </c>
      <c r="DJ43" s="123">
        <v>400</v>
      </c>
      <c r="DK43" s="123"/>
      <c r="DL43" s="124">
        <f t="shared" si="71"/>
        <v>8.2834600012425194E-3</v>
      </c>
      <c r="DM43" s="125">
        <f t="shared" si="72"/>
        <v>0</v>
      </c>
      <c r="DN43" s="125">
        <f t="shared" si="73"/>
        <v>400</v>
      </c>
      <c r="DO43" s="125" t="str">
        <f>IF(DJ43&lt;&gt;"", IF(RANK(DN43, DN$5:DN$62)+COUNTIF(DN$5:DN43,DN43)-1&lt;=(DO$65-DM$63), RANK(DN43, DN$5:DN$62)+COUNTIF(DN$5:DN43,DN43)-1, ""), "")</f>
        <v/>
      </c>
      <c r="DP43" s="135">
        <f t="shared" si="74"/>
        <v>0</v>
      </c>
      <c r="DQ43" s="123">
        <v>409</v>
      </c>
      <c r="DR43" s="123"/>
      <c r="DS43" s="124">
        <f t="shared" si="75"/>
        <v>8.381319289329699E-3</v>
      </c>
      <c r="DT43" s="125">
        <f t="shared" si="76"/>
        <v>0</v>
      </c>
      <c r="DU43" s="125">
        <f t="shared" si="77"/>
        <v>409</v>
      </c>
      <c r="DV43" s="125" t="str">
        <f>IF(DQ43&lt;&gt;"", IF(RANK(DU43, DU$5:DU$62)+COUNTIF(DU$5:DU43,DU43)-1&lt;=(DV$65-DT$63), RANK(DU43, DU$5:DU$62)+COUNTIF(DU$5:DU43,DU43)-1, ""), "")</f>
        <v/>
      </c>
      <c r="DW43" s="135">
        <f t="shared" si="78"/>
        <v>0</v>
      </c>
      <c r="DX43" s="123">
        <v>307</v>
      </c>
      <c r="DY43" s="123"/>
      <c r="DZ43" s="124">
        <f t="shared" si="79"/>
        <v>6.7075968450261095E-3</v>
      </c>
      <c r="EA43" s="125">
        <f t="shared" si="80"/>
        <v>0</v>
      </c>
      <c r="EB43" s="125">
        <f t="shared" si="81"/>
        <v>307</v>
      </c>
      <c r="EC43" s="125" t="str">
        <f>IF(DX43&lt;&gt;"", IF(RANK(EB43, EB$5:EB$62)+COUNTIF(EB$5:EB43,EB43)-1&lt;=(EC$65-EA$63), RANK(EB43, EB$5:EB$62)+COUNTIF(EB$5:EB43,EB43)-1, ""), "")</f>
        <v/>
      </c>
      <c r="ED43" s="135">
        <f t="shared" si="82"/>
        <v>0</v>
      </c>
      <c r="EE43" s="123">
        <v>394</v>
      </c>
      <c r="EF43" s="123"/>
      <c r="EG43" s="124">
        <f t="shared" si="83"/>
        <v>7.5523778489141064E-3</v>
      </c>
      <c r="EH43" s="125">
        <f t="shared" si="84"/>
        <v>0</v>
      </c>
      <c r="EI43" s="125">
        <f t="shared" si="85"/>
        <v>394</v>
      </c>
      <c r="EJ43" s="125" t="str">
        <f>IF(EE43&lt;&gt;"", IF(RANK(EI43, EI$5:EI$62)+COUNTIF(EI$5:EI43,EI43)-1&lt;=(EJ$65-EH$63), RANK(EI43, EI$5:EI$62)+COUNTIF(EI$5:EI43,EI43)-1, ""), "")</f>
        <v/>
      </c>
      <c r="EK43" s="135">
        <f t="shared" si="86"/>
        <v>0</v>
      </c>
      <c r="EL43" s="123">
        <v>285</v>
      </c>
      <c r="EM43" s="123"/>
      <c r="EN43" s="124">
        <f t="shared" si="87"/>
        <v>6.0850627722264924E-3</v>
      </c>
      <c r="EO43" s="125">
        <f t="shared" si="88"/>
        <v>0</v>
      </c>
      <c r="EP43" s="125">
        <f t="shared" si="89"/>
        <v>285</v>
      </c>
      <c r="EQ43" s="125" t="str">
        <f>IF(EL43&lt;&gt;"", IF(RANK(EP43, EP$5:EP$62)+COUNTIF(EP$5:EP43,EP43)-1&lt;=(EQ$65-EO$63), RANK(EP43, EP$5:EP$62)+COUNTIF(EP$5:EP43,EP43)-1, ""), "")</f>
        <v/>
      </c>
      <c r="ER43" s="135">
        <f t="shared" si="90"/>
        <v>0</v>
      </c>
      <c r="ES43" s="123">
        <v>301</v>
      </c>
      <c r="ET43" s="123"/>
      <c r="EU43" s="124">
        <f t="shared" si="91"/>
        <v>5.9829059829059833E-3</v>
      </c>
      <c r="EV43" s="125">
        <f t="shared" si="92"/>
        <v>0</v>
      </c>
      <c r="EW43" s="125">
        <f t="shared" si="93"/>
        <v>301</v>
      </c>
      <c r="EX43" s="125" t="str">
        <f>IF(ES43&lt;&gt;"", IF(RANK(EW43, EW$5:EW$62)+COUNTIF(EW$5:EW43,EW43)-1&lt;=(EX$65-EV$63), RANK(EW43, EW$5:EW$62)+COUNTIF(EW$5:EW43,EW43)-1, ""), "")</f>
        <v/>
      </c>
      <c r="EY43" s="135">
        <f t="shared" si="94"/>
        <v>0</v>
      </c>
      <c r="EZ43" s="123">
        <v>251</v>
      </c>
      <c r="FA43" s="123"/>
      <c r="FB43" s="124">
        <f t="shared" si="95"/>
        <v>4.9970137368106713E-3</v>
      </c>
      <c r="FC43" s="125">
        <f t="shared" si="96"/>
        <v>0</v>
      </c>
      <c r="FD43" s="125">
        <f t="shared" si="97"/>
        <v>251</v>
      </c>
      <c r="FE43" s="125" t="str">
        <f>IF(EZ43&lt;&gt;"", IF(RANK(FD43, FD$5:FD$62)+COUNTIF(FD$5:FD43,FD43)-1&lt;=(FE$65-FC$63), RANK(FD43, FD$5:FD$62)+COUNTIF(FD$5:FD43,FD43)-1, ""), "")</f>
        <v/>
      </c>
      <c r="FF43" s="135">
        <f t="shared" si="98"/>
        <v>0</v>
      </c>
      <c r="FG43" s="123">
        <v>219</v>
      </c>
      <c r="FH43" s="123"/>
      <c r="FI43" s="124">
        <f t="shared" si="99"/>
        <v>4.699268287449306E-3</v>
      </c>
      <c r="FJ43" s="125">
        <f t="shared" si="100"/>
        <v>0</v>
      </c>
      <c r="FK43" s="125">
        <f t="shared" si="101"/>
        <v>219</v>
      </c>
      <c r="FL43" s="125" t="str">
        <f>IF(FG43&lt;&gt;"", IF(RANK(FK43, FK$5:FK$62)+COUNTIF(FK$5:FK43,FK43)-1&lt;=(FL$65-FJ$63), RANK(FK43, FK$5:FK$62)+COUNTIF(FK$5:FK43,FK43)-1, ""), "")</f>
        <v/>
      </c>
      <c r="FM43" s="135">
        <f t="shared" si="102"/>
        <v>0</v>
      </c>
      <c r="FN43" s="123">
        <v>212</v>
      </c>
      <c r="FO43" s="123"/>
      <c r="FP43" s="124">
        <f t="shared" si="103"/>
        <v>4.5916267787139116E-3</v>
      </c>
      <c r="FQ43" s="125">
        <f t="shared" si="104"/>
        <v>0</v>
      </c>
      <c r="FR43" s="125">
        <f t="shared" si="105"/>
        <v>212</v>
      </c>
      <c r="FS43" s="125" t="str">
        <f>IF(FN43&lt;&gt;"", IF(RANK(FR43, FR$5:FR$62)+COUNTIF(FR$5:FR43,FR43)-1&lt;=(FS$65-FQ$63), RANK(FR43, FR$5:FR$62)+COUNTIF(FR$5:FR43,FR43)-1, ""), "")</f>
        <v/>
      </c>
      <c r="FT43" s="135">
        <f t="shared" si="106"/>
        <v>0</v>
      </c>
      <c r="FU43" s="123">
        <v>469</v>
      </c>
      <c r="FV43" s="123"/>
      <c r="FW43" s="124">
        <f t="shared" si="107"/>
        <v>1.0054452686189598E-2</v>
      </c>
      <c r="FX43" s="125">
        <f t="shared" si="108"/>
        <v>0</v>
      </c>
      <c r="FY43" s="125">
        <f t="shared" si="109"/>
        <v>469</v>
      </c>
      <c r="FZ43" s="125" t="str">
        <f>IF(FU43&lt;&gt;"", IF(RANK(FY43, FY$5:FY$62)+COUNTIF(FY$5:FY43,FY43)-1&lt;=(FZ$65-FX$63), RANK(FY43, FY$5:FY$62)+COUNTIF(FY$5:FY43,FY43)-1, ""), "")</f>
        <v/>
      </c>
      <c r="GA43" s="135">
        <f t="shared" si="110"/>
        <v>0</v>
      </c>
      <c r="GB43" s="123">
        <v>436</v>
      </c>
      <c r="GC43" s="123"/>
      <c r="GD43" s="124">
        <f t="shared" si="111"/>
        <v>1.0142601251541164E-2</v>
      </c>
      <c r="GE43" s="125">
        <f t="shared" si="112"/>
        <v>0</v>
      </c>
      <c r="GF43" s="125">
        <f t="shared" si="113"/>
        <v>436</v>
      </c>
      <c r="GG43" s="125" t="str">
        <f>IF(GB43&lt;&gt;"", IF(RANK(GF43, GF$5:GF$62)+COUNTIF(GF$5:GF43,GF43)-1&lt;=(GG$65-GE$63), RANK(GF43, GF$5:GF$62)+COUNTIF(GF$5:GF43,GF43)-1, ""), "")</f>
        <v/>
      </c>
      <c r="GH43" s="135">
        <f t="shared" si="114"/>
        <v>0</v>
      </c>
      <c r="GI43" s="123">
        <v>498</v>
      </c>
      <c r="GJ43" s="123"/>
      <c r="GK43" s="124">
        <f t="shared" si="115"/>
        <v>1.0621054427572087E-2</v>
      </c>
      <c r="GL43" s="125">
        <f t="shared" si="116"/>
        <v>0</v>
      </c>
      <c r="GM43" s="125">
        <f t="shared" si="117"/>
        <v>498</v>
      </c>
      <c r="GN43" s="125" t="str">
        <f>IF(GI43&lt;&gt;"", IF(RANK(GM43, GM$5:GM$62)+COUNTIF(GM$5:GM43,GM43)-1&lt;=(GN$65-GL$63), RANK(GM43, GM$5:GM$62)+COUNTIF(GM$5:GM43,GM43)-1, ""), "")</f>
        <v/>
      </c>
      <c r="GO43" s="135">
        <f t="shared" si="118"/>
        <v>0</v>
      </c>
      <c r="GP43" s="123">
        <v>614</v>
      </c>
      <c r="GQ43" s="123"/>
      <c r="GR43" s="124">
        <f t="shared" si="119"/>
        <v>1.2426634284557782E-2</v>
      </c>
      <c r="GS43" s="125">
        <f t="shared" si="120"/>
        <v>0</v>
      </c>
      <c r="GT43" s="125">
        <f t="shared" si="121"/>
        <v>614</v>
      </c>
      <c r="GU43" s="125" t="str">
        <f>IF(GP43&lt;&gt;"", IF(RANK(GT43, GT$5:GT$62)+COUNTIF(GT$5:GT43,GT43)-1&lt;=(GU$65-GS$63), RANK(GT43, GT$5:GT$62)+COUNTIF(GT$5:GT43,GT43)-1, ""), "")</f>
        <v/>
      </c>
      <c r="GV43" s="135">
        <f t="shared" si="122"/>
        <v>0</v>
      </c>
      <c r="GW43" s="123">
        <v>542</v>
      </c>
      <c r="GX43" s="123"/>
      <c r="GY43" s="124">
        <f t="shared" si="123"/>
        <v>1.2666510867025006E-2</v>
      </c>
      <c r="GZ43" s="125">
        <f t="shared" si="124"/>
        <v>0</v>
      </c>
      <c r="HA43" s="125">
        <f t="shared" si="125"/>
        <v>542</v>
      </c>
      <c r="HB43" s="125" t="str">
        <f>IF(GW43&lt;&gt;"", IF(RANK(HA43, HA$5:HA$62)+COUNTIF(HA$5:HA43,HA43)-1&lt;=(HB$65-GZ$63), RANK(HA43, HA$5:HA$62)+COUNTIF(HA$5:HA43,HA43)-1, ""), "")</f>
        <v/>
      </c>
      <c r="HC43" s="135">
        <f t="shared" si="126"/>
        <v>0</v>
      </c>
      <c r="HD43" s="123">
        <v>590</v>
      </c>
      <c r="HE43" s="123"/>
      <c r="HF43" s="124">
        <f t="shared" si="127"/>
        <v>1.3734664897455595E-2</v>
      </c>
      <c r="HG43" s="125">
        <f t="shared" si="128"/>
        <v>0</v>
      </c>
      <c r="HH43" s="125">
        <f t="shared" si="129"/>
        <v>590</v>
      </c>
      <c r="HI43" s="125" t="str">
        <f>IF(HD43&lt;&gt;"", IF(RANK(HH43, HH$5:HH$62)+COUNTIF(HH$5:HH43,HH43)-1&lt;=(HI$65-HG$63), RANK(HH43, HH$5:HH$62)+COUNTIF(HH$5:HH43,HH43)-1, ""), "")</f>
        <v/>
      </c>
      <c r="HJ43" s="135">
        <f t="shared" si="130"/>
        <v>0</v>
      </c>
      <c r="HK43" s="123">
        <v>1272</v>
      </c>
      <c r="HL43" s="123"/>
      <c r="HM43" s="124">
        <f t="shared" si="131"/>
        <v>3.1130690161527166E-2</v>
      </c>
      <c r="HN43" s="125">
        <f t="shared" si="132"/>
        <v>0</v>
      </c>
      <c r="HO43" s="125">
        <f t="shared" si="133"/>
        <v>1272</v>
      </c>
      <c r="HP43" s="125" t="str">
        <f>IF(HK43&lt;&gt;"", IF(RANK(HO43, HO$5:HO$62)+COUNTIF(HO$5:HO43,HO43)-1&lt;=(HP$65-HN$63), RANK(HO43, HO$5:HO$62)+COUNTIF(HO$5:HO43,HO43)-1, ""), "")</f>
        <v/>
      </c>
      <c r="HQ43" s="135">
        <f t="shared" si="134"/>
        <v>0</v>
      </c>
      <c r="HR43" s="123">
        <v>671</v>
      </c>
      <c r="HS43" s="123"/>
      <c r="HT43" s="124">
        <f t="shared" si="135"/>
        <v>1.6708999452163951E-2</v>
      </c>
      <c r="HU43" s="125">
        <f t="shared" si="136"/>
        <v>0</v>
      </c>
      <c r="HV43" s="125">
        <f t="shared" si="137"/>
        <v>671</v>
      </c>
      <c r="HW43" s="125" t="str">
        <f>IF(HR43&lt;&gt;"", IF(RANK(HV43, HV$5:HV$62)+COUNTIF(HV$5:HV43,HV43)-1&lt;=(HW$65-HU$63), RANK(HV43, HV$5:HV$62)+COUNTIF(HV$5:HV43,HV43)-1, ""), "")</f>
        <v/>
      </c>
      <c r="HX43" s="135">
        <f t="shared" si="138"/>
        <v>0</v>
      </c>
      <c r="HY43" s="123">
        <v>388</v>
      </c>
      <c r="HZ43" s="123"/>
      <c r="IA43" s="124">
        <f t="shared" si="139"/>
        <v>1.022721282091834E-2</v>
      </c>
      <c r="IB43" s="125">
        <f t="shared" si="140"/>
        <v>0</v>
      </c>
      <c r="IC43" s="125">
        <f t="shared" si="141"/>
        <v>388</v>
      </c>
      <c r="ID43" s="125" t="str">
        <f>IF(HY43&lt;&gt;"", IF(RANK(IC43, IC$5:IC$62)+COUNTIF(IC$5:IC43,IC43)-1&lt;=(ID$65-IB$63), RANK(IC43, IC$5:IC$62)+COUNTIF(IC$5:IC43,IC43)-1, ""), "")</f>
        <v/>
      </c>
      <c r="IE43" s="135">
        <f t="shared" si="142"/>
        <v>0</v>
      </c>
      <c r="IF43" s="123">
        <v>648</v>
      </c>
      <c r="IG43" s="123"/>
      <c r="IH43" s="124">
        <f t="shared" si="143"/>
        <v>1.5660117450880882E-2</v>
      </c>
      <c r="II43" s="125">
        <f t="shared" si="144"/>
        <v>0</v>
      </c>
      <c r="IJ43" s="125">
        <f t="shared" si="145"/>
        <v>648</v>
      </c>
      <c r="IK43" s="125" t="str">
        <f>IF(IF43&lt;&gt;"", IF(RANK(IJ43, IJ$5:IJ$62)+COUNTIF(IJ$5:IJ43,IJ43)-1&lt;=(IK$65-II$63), RANK(IJ43, IJ$5:IJ$62)+COUNTIF(IJ$5:IJ43,IJ43)-1, ""), "")</f>
        <v/>
      </c>
      <c r="IL43" s="135">
        <f t="shared" si="146"/>
        <v>0</v>
      </c>
      <c r="IM43" s="123">
        <v>291</v>
      </c>
      <c r="IN43" s="123"/>
      <c r="IO43" s="124">
        <f t="shared" si="147"/>
        <v>6.9555656476324784E-3</v>
      </c>
      <c r="IP43" s="125">
        <f t="shared" si="148"/>
        <v>0</v>
      </c>
      <c r="IQ43" s="125">
        <f t="shared" si="149"/>
        <v>291</v>
      </c>
      <c r="IR43" s="125" t="str">
        <f>IF(IM43&lt;&gt;"", IF(RANK(IQ43, IQ$5:IQ$62)+COUNTIF(IQ$5:IQ43,IQ43)-1&lt;=(IR$65-IP$63), RANK(IQ43, IQ$5:IQ$62)+COUNTIF(IQ$5:IQ43,IQ43)-1, ""), "")</f>
        <v/>
      </c>
      <c r="IS43" s="135">
        <f t="shared" si="150"/>
        <v>0</v>
      </c>
      <c r="IT43" s="123">
        <v>1315</v>
      </c>
      <c r="IU43" s="123"/>
      <c r="IV43" s="124">
        <f t="shared" si="151"/>
        <v>2.7049821039206813E-2</v>
      </c>
      <c r="IW43" s="125">
        <f t="shared" si="152"/>
        <v>0</v>
      </c>
      <c r="IX43" s="125">
        <f t="shared" si="153"/>
        <v>1315</v>
      </c>
      <c r="IY43" s="125" t="str">
        <f>IF(IT43&lt;&gt;"", IF(RANK(IX43, IX$5:IX$62)+COUNTIF(IX$5:IX43,IX43)-1&lt;=(IY$65-IW$63), RANK(IX43, IX$5:IX$62)+COUNTIF(IX$5:IX43,IX43)-1, ""), "")</f>
        <v/>
      </c>
      <c r="IZ43" s="135">
        <f t="shared" si="154"/>
        <v>0</v>
      </c>
      <c r="JA43" s="123">
        <v>943</v>
      </c>
      <c r="JB43" s="123"/>
      <c r="JC43" s="124">
        <f t="shared" si="155"/>
        <v>1.9182262001627339E-2</v>
      </c>
      <c r="JD43" s="125">
        <f t="shared" si="156"/>
        <v>0</v>
      </c>
      <c r="JE43" s="125">
        <f t="shared" si="157"/>
        <v>943</v>
      </c>
      <c r="JF43" s="125" t="str">
        <f>IF(JA43&lt;&gt;"", IF(RANK(JE43, JE$5:JE$62)+COUNTIF(JE$5:JE43,JE43)-1&lt;=(JF$65-JD$63), RANK(JE43, JE$5:JE$62)+COUNTIF(JE$5:JE43,JE43)-1, ""), "")</f>
        <v/>
      </c>
      <c r="JG43" s="135">
        <f t="shared" si="158"/>
        <v>0</v>
      </c>
      <c r="JH43" s="123">
        <v>2801</v>
      </c>
      <c r="JI43" s="123"/>
      <c r="JJ43" s="124">
        <f t="shared" si="159"/>
        <v>5.837484108955255E-2</v>
      </c>
      <c r="JK43" s="125">
        <f t="shared" si="160"/>
        <v>0</v>
      </c>
      <c r="JL43" s="125">
        <f t="shared" si="161"/>
        <v>2801</v>
      </c>
      <c r="JM43" s="125" t="str">
        <f>IF(JH43&lt;&gt;"", IF(RANK(JL43, JL$5:JL$62)+COUNTIF(JL$5:JL43,JL43)-1&lt;=(JM$65-JK$63), RANK(JL43, JL$5:JL$62)+COUNTIF(JL$5:JL43,JL43)-1, ""), "")</f>
        <v/>
      </c>
      <c r="JN43" s="135">
        <f t="shared" si="162"/>
        <v>0</v>
      </c>
      <c r="JO43" s="123">
        <v>1079</v>
      </c>
      <c r="JP43" s="123"/>
      <c r="JQ43" s="124">
        <f t="shared" si="163"/>
        <v>2.3791149427821755E-2</v>
      </c>
      <c r="JR43" s="125">
        <f t="shared" si="164"/>
        <v>0</v>
      </c>
      <c r="JS43" s="125">
        <f t="shared" si="165"/>
        <v>1079</v>
      </c>
      <c r="JT43" s="125" t="str">
        <f>IF(JO43&lt;&gt;"", IF(RANK(JS43, JS$5:JS$62)+COUNTIF(JS$5:JS43,JS43)-1&lt;=(JT$65-JR$63), RANK(JS43, JS$5:JS$62)+COUNTIF(JS$5:JS43,JS43)-1, ""), "")</f>
        <v/>
      </c>
      <c r="JU43" s="135">
        <f t="shared" si="166"/>
        <v>0</v>
      </c>
      <c r="JV43" s="123">
        <v>613</v>
      </c>
      <c r="JW43" s="123"/>
      <c r="JX43" s="124">
        <f t="shared" si="167"/>
        <v>1.2641260414088923E-2</v>
      </c>
      <c r="JY43" s="125">
        <f t="shared" si="168"/>
        <v>0</v>
      </c>
      <c r="JZ43" s="125">
        <f t="shared" si="169"/>
        <v>613</v>
      </c>
      <c r="KA43" s="125" t="str">
        <f>IF(JV43&lt;&gt;"", IF(RANK(JZ43, JZ$5:JZ$62)+COUNTIF(JZ$5:JZ43,JZ43)-1&lt;=(KA$65-JY$63), RANK(JZ43, JZ$5:JZ$62)+COUNTIF(JZ$5:JZ43,JZ43)-1, ""), "")</f>
        <v/>
      </c>
      <c r="KB43" s="135">
        <f t="shared" si="170"/>
        <v>0</v>
      </c>
      <c r="KC43" s="132" t="str">
        <f t="shared" si="171"/>
        <v/>
      </c>
      <c r="KD43" s="36">
        <f t="shared" si="172"/>
        <v>40837</v>
      </c>
      <c r="KE43" s="36">
        <v>36717</v>
      </c>
      <c r="KF43" s="36">
        <f t="shared" si="173"/>
        <v>77554</v>
      </c>
      <c r="KG43" s="37"/>
      <c r="KH43" s="67" t="str">
        <f t="shared" si="184"/>
        <v/>
      </c>
      <c r="KI43" s="69" t="str">
        <f t="shared" si="185"/>
        <v/>
      </c>
      <c r="KJ43" s="69" t="str">
        <f t="shared" si="174"/>
        <v/>
      </c>
      <c r="KK43" s="69"/>
      <c r="KL43" s="66" t="str">
        <f t="shared" si="175"/>
        <v/>
      </c>
      <c r="KM43" s="69" t="str">
        <f t="shared" si="176"/>
        <v/>
      </c>
      <c r="KN43" s="67" t="str">
        <f t="shared" si="177"/>
        <v/>
      </c>
      <c r="KO43" s="67" t="str">
        <f>IF(KN43&lt;&gt;"", IF(RANK(KN43, $KN$5:$KN$62)+COUNTIF(KN$5:KN43,KN43)-1&lt;=(400-$KJ$63-$KM$63), RANK(KN43, $KN$5:$KN$62)+COUNTIF(KN$5:KN43,KN43)-1, ""), "")</f>
        <v/>
      </c>
      <c r="KP43" s="76" t="str">
        <f t="shared" si="178"/>
        <v/>
      </c>
      <c r="KQ43" s="86" t="str">
        <f t="shared" si="186"/>
        <v/>
      </c>
      <c r="KS43" s="126">
        <f t="shared" si="187"/>
        <v>2.4296764771451762E-3</v>
      </c>
      <c r="KT43" s="45">
        <f t="shared" si="188"/>
        <v>0</v>
      </c>
      <c r="KU43" s="53">
        <f t="shared" si="179"/>
        <v>-2.4296764771451762E-3</v>
      </c>
      <c r="KW43" s="80" t="str">
        <f t="shared" si="189"/>
        <v/>
      </c>
      <c r="KX43" s="45" t="str">
        <f t="shared" si="180"/>
        <v/>
      </c>
      <c r="KY43" s="45" t="str">
        <f t="shared" si="190"/>
        <v/>
      </c>
      <c r="KZ43" s="127" t="str">
        <f t="shared" si="181"/>
        <v/>
      </c>
    </row>
    <row r="44" spans="1:312" ht="15" customHeight="1" x14ac:dyDescent="0.2">
      <c r="A44" s="136" t="s">
        <v>210</v>
      </c>
      <c r="B44" s="137">
        <v>23339</v>
      </c>
      <c r="C44" s="137"/>
      <c r="D44" s="138">
        <f t="shared" si="182"/>
        <v>0.47292806484295846</v>
      </c>
      <c r="E44" s="139">
        <f t="shared" si="9"/>
        <v>0</v>
      </c>
      <c r="F44" s="139">
        <f t="shared" si="183"/>
        <v>23339</v>
      </c>
      <c r="G44" s="139" t="str">
        <f>IF(B44&lt;&gt;"", IF(RANK(F44, F$5:F$62)+COUNTIF(F$5:F44,F44)-1&lt;=(G$65-E$63), RANK(F44, F$5:F$62)+COUNTIF(F$5:F44,F44)-1, ""), "")</f>
        <v/>
      </c>
      <c r="H44" s="140">
        <f t="shared" si="10"/>
        <v>0</v>
      </c>
      <c r="I44" s="137">
        <v>4644</v>
      </c>
      <c r="J44" s="137"/>
      <c r="K44" s="138">
        <f t="shared" si="11"/>
        <v>0.10108177524323618</v>
      </c>
      <c r="L44" s="139">
        <f t="shared" si="12"/>
        <v>0</v>
      </c>
      <c r="M44" s="139">
        <f t="shared" si="13"/>
        <v>4644</v>
      </c>
      <c r="N44" s="139" t="str">
        <f>IF(I44&lt;&gt;"", IF(RANK(M44, M$5:M$62)+COUNTIF(M$5:M44,M44)-1&lt;=(N$65-L$63), RANK(M44, M$5:M$62)+COUNTIF(M$5:M44,M44)-1, ""), "")</f>
        <v/>
      </c>
      <c r="O44" s="140">
        <f t="shared" si="14"/>
        <v>0</v>
      </c>
      <c r="P44" s="137">
        <v>13572</v>
      </c>
      <c r="Q44" s="137"/>
      <c r="R44" s="138">
        <f t="shared" si="15"/>
        <v>0.32574102964118562</v>
      </c>
      <c r="S44" s="139">
        <f t="shared" si="16"/>
        <v>0</v>
      </c>
      <c r="T44" s="139">
        <f t="shared" si="17"/>
        <v>13572</v>
      </c>
      <c r="U44" s="139" t="str">
        <f>IF(P44&lt;&gt;"", IF(RANK(T44, T$5:T$62)+COUNTIF(T$5:T44,T44)-1&lt;=(U$65-S$63), RANK(T44, T$5:T$62)+COUNTIF(T$5:T44,T44)-1, ""), "")</f>
        <v/>
      </c>
      <c r="V44" s="140">
        <f t="shared" si="18"/>
        <v>0</v>
      </c>
      <c r="W44" s="137">
        <v>591</v>
      </c>
      <c r="X44" s="137"/>
      <c r="Y44" s="138">
        <f t="shared" si="19"/>
        <v>1.4779803436116738E-2</v>
      </c>
      <c r="Z44" s="139">
        <f t="shared" si="20"/>
        <v>0</v>
      </c>
      <c r="AA44" s="139">
        <f t="shared" si="21"/>
        <v>591</v>
      </c>
      <c r="AB44" s="139" t="str">
        <f>IF(W44&lt;&gt;"", IF(RANK(AA44, AA$5:AA$62)+COUNTIF(AA$5:AA44,AA44)-1&lt;=(AB$65-Z$63), RANK(AA44, AA$5:AA$62)+COUNTIF(AA$5:AA44,AA44)-1, ""), "")</f>
        <v/>
      </c>
      <c r="AC44" s="140">
        <f t="shared" si="22"/>
        <v>0</v>
      </c>
      <c r="AD44" s="137">
        <v>247</v>
      </c>
      <c r="AE44" s="137"/>
      <c r="AF44" s="138">
        <f t="shared" si="23"/>
        <v>6.371562709590879E-3</v>
      </c>
      <c r="AG44" s="139">
        <f t="shared" si="24"/>
        <v>0</v>
      </c>
      <c r="AH44" s="139">
        <f t="shared" si="25"/>
        <v>247</v>
      </c>
      <c r="AI44" s="139" t="str">
        <f>IF(AD44&lt;&gt;"", IF(RANK(AH44, AH$5:AH$62)+COUNTIF(AH$5:AH44,AH44)-1&lt;=(AI$65-AG$63), RANK(AH44, AH$5:AH$62)+COUNTIF(AH$5:AH44,AH44)-1, ""), "")</f>
        <v/>
      </c>
      <c r="AJ44" s="140">
        <f t="shared" si="26"/>
        <v>0</v>
      </c>
      <c r="AK44" s="137">
        <v>8244</v>
      </c>
      <c r="AL44" s="137"/>
      <c r="AM44" s="138">
        <f t="shared" si="27"/>
        <v>0.16710246275463667</v>
      </c>
      <c r="AN44" s="139">
        <f t="shared" si="28"/>
        <v>0</v>
      </c>
      <c r="AO44" s="139">
        <f t="shared" si="29"/>
        <v>8244</v>
      </c>
      <c r="AP44" s="139" t="str">
        <f>IF(AK44&lt;&gt;"", IF(RANK(AO44, AO$5:AO$62)+COUNTIF(AO$5:AO44,AO44)-1&lt;=(AP$65-AN$63), RANK(AO44, AO$5:AO$62)+COUNTIF(AO$5:AO44,AO44)-1, ""), "")</f>
        <v/>
      </c>
      <c r="AQ44" s="140">
        <f t="shared" si="30"/>
        <v>0</v>
      </c>
      <c r="AR44" s="137">
        <v>3594</v>
      </c>
      <c r="AS44" s="137"/>
      <c r="AT44" s="138">
        <f t="shared" si="31"/>
        <v>8.4836181663676707E-2</v>
      </c>
      <c r="AU44" s="139">
        <f t="shared" si="32"/>
        <v>0</v>
      </c>
      <c r="AV44" s="139">
        <f t="shared" si="33"/>
        <v>3594</v>
      </c>
      <c r="AW44" s="139" t="str">
        <f>IF(AR44&lt;&gt;"", IF(RANK(AV44, AV$5:AV$62)+COUNTIF(AV$5:AV44,AV44)-1&lt;=(AW$65-AU$63), RANK(AV44, AV$5:AV$62)+COUNTIF(AV$5:AV44,AV44)-1, ""), "")</f>
        <v/>
      </c>
      <c r="AX44" s="140">
        <f t="shared" si="34"/>
        <v>0</v>
      </c>
      <c r="AY44" s="137">
        <v>7233</v>
      </c>
      <c r="AZ44" s="137"/>
      <c r="BA44" s="138">
        <f t="shared" si="35"/>
        <v>0.14643182508351046</v>
      </c>
      <c r="BB44" s="139">
        <f t="shared" si="36"/>
        <v>0</v>
      </c>
      <c r="BC44" s="139">
        <f t="shared" si="37"/>
        <v>7233</v>
      </c>
      <c r="BD44" s="139" t="str">
        <f>IF(AY44&lt;&gt;"", IF(RANK(BC44, BC$5:BC$62)+COUNTIF(BC$5:BC44,BC44)-1&lt;=(BD$65-BB$63), RANK(BC44, BC$5:BC$62)+COUNTIF(BC$5:BC44,BC44)-1, ""), "")</f>
        <v/>
      </c>
      <c r="BE44" s="140">
        <f t="shared" si="38"/>
        <v>0</v>
      </c>
      <c r="BF44" s="137">
        <v>12182</v>
      </c>
      <c r="BG44" s="137"/>
      <c r="BH44" s="138">
        <f t="shared" si="39"/>
        <v>0.23907369247375135</v>
      </c>
      <c r="BI44" s="139">
        <f t="shared" si="40"/>
        <v>0</v>
      </c>
      <c r="BJ44" s="139">
        <f t="shared" si="41"/>
        <v>12182</v>
      </c>
      <c r="BK44" s="139" t="str">
        <f>IF(BF44&lt;&gt;"", IF(RANK(BJ44, BJ$5:BJ$62)+COUNTIF(BJ$5:BJ44,BJ44)-1&lt;=(BK$65-BI$63), RANK(BJ44, BJ$5:BJ$62)+COUNTIF(BJ$5:BJ44,BJ44)-1, ""), "")</f>
        <v/>
      </c>
      <c r="BL44" s="140">
        <f t="shared" si="42"/>
        <v>0</v>
      </c>
      <c r="BM44" s="137">
        <v>7674</v>
      </c>
      <c r="BN44" s="137"/>
      <c r="BO44" s="138">
        <f t="shared" si="43"/>
        <v>0.15580776805473778</v>
      </c>
      <c r="BP44" s="139">
        <f t="shared" si="44"/>
        <v>0</v>
      </c>
      <c r="BQ44" s="139">
        <f t="shared" si="45"/>
        <v>7674</v>
      </c>
      <c r="BR44" s="139" t="str">
        <f>IF(BM44&lt;&gt;"", IF(RANK(BQ44, BQ$5:BQ$62)+COUNTIF(BQ$5:BQ44,BQ44)-1&lt;=(BR$65-BP$63), RANK(BQ44, BQ$5:BQ$62)+COUNTIF(BQ$5:BQ44,BQ44)-1, ""), "")</f>
        <v/>
      </c>
      <c r="BS44" s="140">
        <f t="shared" si="46"/>
        <v>0</v>
      </c>
      <c r="BT44" s="137">
        <v>22736</v>
      </c>
      <c r="BU44" s="137"/>
      <c r="BV44" s="138">
        <f t="shared" si="47"/>
        <v>0.45541222658440828</v>
      </c>
      <c r="BW44" s="139">
        <f t="shared" si="48"/>
        <v>0</v>
      </c>
      <c r="BX44" s="139">
        <f t="shared" si="49"/>
        <v>22736</v>
      </c>
      <c r="BY44" s="139" t="str">
        <f>IF(BT44&lt;&gt;"", IF(RANK(BX44, BX$5:BX$62)+COUNTIF(BX$5:BX44,BX44)-1&lt;=(BY$65-BW$63), RANK(BX44, BX$5:BX$62)+COUNTIF(BX$5:BX44,BX44)-1, ""), "")</f>
        <v/>
      </c>
      <c r="BZ44" s="140">
        <f t="shared" si="50"/>
        <v>0</v>
      </c>
      <c r="CA44" s="137">
        <v>15798</v>
      </c>
      <c r="CB44" s="137"/>
      <c r="CC44" s="138">
        <f t="shared" si="51"/>
        <v>0.31436303577824648</v>
      </c>
      <c r="CD44" s="139">
        <f t="shared" si="52"/>
        <v>0</v>
      </c>
      <c r="CE44" s="139">
        <f t="shared" si="53"/>
        <v>15798</v>
      </c>
      <c r="CF44" s="139" t="str">
        <f>IF(CA44&lt;&gt;"", IF(RANK(CE44, CE$5:CE$62)+COUNTIF(CE$5:CE44,CE44)-1&lt;=(CF$65-CD$63), RANK(CE44, CE$5:CE$62)+COUNTIF(CE$5:CE44,CE44)-1, ""), "")</f>
        <v/>
      </c>
      <c r="CG44" s="140">
        <f t="shared" si="54"/>
        <v>0</v>
      </c>
      <c r="CH44" s="137">
        <v>4915</v>
      </c>
      <c r="CI44" s="137"/>
      <c r="CJ44" s="138">
        <f t="shared" si="55"/>
        <v>9.4858532442969087E-2</v>
      </c>
      <c r="CK44" s="139">
        <f t="shared" si="56"/>
        <v>0</v>
      </c>
      <c r="CL44" s="139">
        <f t="shared" si="57"/>
        <v>4915</v>
      </c>
      <c r="CM44" s="139" t="str">
        <f>IF(CH44&lt;&gt;"", IF(RANK(CL44, CL$5:CL$62)+COUNTIF(CL$5:CL44,CL44)-1&lt;=(CM$65-CK$63), RANK(CL44, CL$5:CL$62)+COUNTIF(CL$5:CL44,CL44)-1, ""), "")</f>
        <v/>
      </c>
      <c r="CN44" s="140">
        <f t="shared" si="58"/>
        <v>0</v>
      </c>
      <c r="CO44" s="137">
        <v>4758</v>
      </c>
      <c r="CP44" s="137"/>
      <c r="CQ44" s="138">
        <f t="shared" si="59"/>
        <v>9.3901716992303139E-2</v>
      </c>
      <c r="CR44" s="139">
        <f t="shared" si="60"/>
        <v>0</v>
      </c>
      <c r="CS44" s="139">
        <f t="shared" si="61"/>
        <v>4758</v>
      </c>
      <c r="CT44" s="139" t="str">
        <f>IF(CO44&lt;&gt;"", IF(RANK(CS44, CS$5:CS$62)+COUNTIF(CS$5:CS44,CS44)-1&lt;=(CT$65-CR$63), RANK(CS44, CS$5:CS$62)+COUNTIF(CS$5:CS44,CS44)-1, ""), "")</f>
        <v/>
      </c>
      <c r="CU44" s="140">
        <f t="shared" si="62"/>
        <v>0</v>
      </c>
      <c r="CV44" s="137">
        <v>8543</v>
      </c>
      <c r="CW44" s="137"/>
      <c r="CX44" s="138">
        <f t="shared" si="63"/>
        <v>0.18269888793840888</v>
      </c>
      <c r="CY44" s="139">
        <f t="shared" si="64"/>
        <v>0</v>
      </c>
      <c r="CZ44" s="139">
        <f t="shared" si="65"/>
        <v>8543</v>
      </c>
      <c r="DA44" s="139" t="str">
        <f>IF(CV44&lt;&gt;"", IF(RANK(CZ44, CZ$5:CZ$62)+COUNTIF(CZ$5:CZ44,CZ44)-1&lt;=(DA$65-CY$63), RANK(CZ44, CZ$5:CZ$62)+COUNTIF(CZ$5:CZ44,CZ44)-1, ""), "")</f>
        <v/>
      </c>
      <c r="DB44" s="140">
        <f t="shared" si="66"/>
        <v>0</v>
      </c>
      <c r="DC44" s="137">
        <v>660</v>
      </c>
      <c r="DD44" s="137"/>
      <c r="DE44" s="138">
        <f t="shared" si="67"/>
        <v>1.2792185137806722E-2</v>
      </c>
      <c r="DF44" s="139">
        <f t="shared" si="68"/>
        <v>0</v>
      </c>
      <c r="DG44" s="139">
        <f t="shared" si="69"/>
        <v>660</v>
      </c>
      <c r="DH44" s="139" t="str">
        <f>IF(DC44&lt;&gt;"", IF(RANK(DG44, DG$5:DG$62)+COUNTIF(DG$5:DG44,DG44)-1&lt;=(DH$65-DF$63), RANK(DG44, DG$5:DG$62)+COUNTIF(DG$5:DG44,DG44)-1, ""), "")</f>
        <v/>
      </c>
      <c r="DI44" s="140">
        <f t="shared" si="70"/>
        <v>0</v>
      </c>
      <c r="DJ44" s="137">
        <v>2972</v>
      </c>
      <c r="DK44" s="137"/>
      <c r="DL44" s="138">
        <f t="shared" si="71"/>
        <v>6.1546107809231913E-2</v>
      </c>
      <c r="DM44" s="139">
        <f t="shared" si="72"/>
        <v>0</v>
      </c>
      <c r="DN44" s="139">
        <f t="shared" si="73"/>
        <v>2972</v>
      </c>
      <c r="DO44" s="139" t="str">
        <f>IF(DJ44&lt;&gt;"", IF(RANK(DN44, DN$5:DN$62)+COUNTIF(DN$5:DN44,DN44)-1&lt;=(DO$65-DM$63), RANK(DN44, DN$5:DN$62)+COUNTIF(DN$5:DN44,DN44)-1, ""), "")</f>
        <v/>
      </c>
      <c r="DP44" s="140">
        <f t="shared" si="74"/>
        <v>0</v>
      </c>
      <c r="DQ44" s="137">
        <v>1178</v>
      </c>
      <c r="DR44" s="137"/>
      <c r="DS44" s="138">
        <f t="shared" si="75"/>
        <v>2.4139838931125639E-2</v>
      </c>
      <c r="DT44" s="139">
        <f t="shared" si="76"/>
        <v>0</v>
      </c>
      <c r="DU44" s="139">
        <f t="shared" si="77"/>
        <v>1178</v>
      </c>
      <c r="DV44" s="139" t="str">
        <f>IF(DQ44&lt;&gt;"", IF(RANK(DU44, DU$5:DU$62)+COUNTIF(DU$5:DU44,DU44)-1&lt;=(DV$65-DT$63), RANK(DU44, DU$5:DU$62)+COUNTIF(DU$5:DU44,DU44)-1, ""), "")</f>
        <v/>
      </c>
      <c r="DW44" s="140">
        <f t="shared" si="78"/>
        <v>0</v>
      </c>
      <c r="DX44" s="137">
        <v>694</v>
      </c>
      <c r="DY44" s="137"/>
      <c r="DZ44" s="138">
        <f t="shared" si="79"/>
        <v>1.5163101662697459E-2</v>
      </c>
      <c r="EA44" s="139">
        <f t="shared" si="80"/>
        <v>0</v>
      </c>
      <c r="EB44" s="139">
        <f t="shared" si="81"/>
        <v>694</v>
      </c>
      <c r="EC44" s="139" t="str">
        <f>IF(DX44&lt;&gt;"", IF(RANK(EB44, EB$5:EB$62)+COUNTIF(EB$5:EB44,EB44)-1&lt;=(EC$65-EA$63), RANK(EB44, EB$5:EB$62)+COUNTIF(EB$5:EB44,EB44)-1, ""), "")</f>
        <v/>
      </c>
      <c r="ED44" s="140">
        <f t="shared" si="82"/>
        <v>0</v>
      </c>
      <c r="EE44" s="137">
        <v>983</v>
      </c>
      <c r="EF44" s="137"/>
      <c r="EG44" s="138">
        <f t="shared" si="83"/>
        <v>1.8842607678889761E-2</v>
      </c>
      <c r="EH44" s="139">
        <f t="shared" si="84"/>
        <v>0</v>
      </c>
      <c r="EI44" s="139">
        <f t="shared" si="85"/>
        <v>983</v>
      </c>
      <c r="EJ44" s="139" t="str">
        <f>IF(EE44&lt;&gt;"", IF(RANK(EI44, EI$5:EI$62)+COUNTIF(EI$5:EI44,EI44)-1&lt;=(EJ$65-EH$63), RANK(EI44, EI$5:EI$62)+COUNTIF(EI$5:EI44,EI44)-1, ""), "")</f>
        <v/>
      </c>
      <c r="EK44" s="140">
        <f t="shared" si="86"/>
        <v>0</v>
      </c>
      <c r="EL44" s="137">
        <v>188</v>
      </c>
      <c r="EM44" s="137"/>
      <c r="EN44" s="138">
        <f t="shared" si="87"/>
        <v>4.0140063199248441E-3</v>
      </c>
      <c r="EO44" s="139">
        <f t="shared" si="88"/>
        <v>0</v>
      </c>
      <c r="EP44" s="139">
        <f t="shared" si="89"/>
        <v>188</v>
      </c>
      <c r="EQ44" s="139" t="str">
        <f>IF(EL44&lt;&gt;"", IF(RANK(EP44, EP$5:EP$62)+COUNTIF(EP$5:EP44,EP44)-1&lt;=(EQ$65-EO$63), RANK(EP44, EP$5:EP$62)+COUNTIF(EP$5:EP44,EP44)-1, ""), "")</f>
        <v/>
      </c>
      <c r="ER44" s="140">
        <f t="shared" si="90"/>
        <v>0</v>
      </c>
      <c r="ES44" s="137">
        <v>180</v>
      </c>
      <c r="ET44" s="137"/>
      <c r="EU44" s="138">
        <f t="shared" si="91"/>
        <v>3.5778175313059034E-3</v>
      </c>
      <c r="EV44" s="139">
        <f t="shared" si="92"/>
        <v>0</v>
      </c>
      <c r="EW44" s="139">
        <f t="shared" si="93"/>
        <v>180</v>
      </c>
      <c r="EX44" s="139" t="str">
        <f>IF(ES44&lt;&gt;"", IF(RANK(EW44, EW$5:EW$62)+COUNTIF(EW$5:EW44,EW44)-1&lt;=(EX$65-EV$63), RANK(EW44, EW$5:EW$62)+COUNTIF(EW$5:EW44,EW44)-1, ""), "")</f>
        <v/>
      </c>
      <c r="EY44" s="140">
        <f t="shared" si="94"/>
        <v>0</v>
      </c>
      <c r="EZ44" s="137">
        <v>490</v>
      </c>
      <c r="FA44" s="137"/>
      <c r="FB44" s="138">
        <f t="shared" si="95"/>
        <v>9.7551264184750144E-3</v>
      </c>
      <c r="FC44" s="139">
        <f t="shared" si="96"/>
        <v>0</v>
      </c>
      <c r="FD44" s="139">
        <f t="shared" si="97"/>
        <v>490</v>
      </c>
      <c r="FE44" s="139" t="str">
        <f>IF(EZ44&lt;&gt;"", IF(RANK(FD44, FD$5:FD$62)+COUNTIF(FD$5:FD44,FD44)-1&lt;=(FE$65-FC$63), RANK(FD44, FD$5:FD$62)+COUNTIF(FD$5:FD44,FD44)-1, ""), "")</f>
        <v/>
      </c>
      <c r="FF44" s="140">
        <f t="shared" si="98"/>
        <v>0</v>
      </c>
      <c r="FG44" s="137">
        <v>97</v>
      </c>
      <c r="FH44" s="137"/>
      <c r="FI44" s="138">
        <f t="shared" si="99"/>
        <v>2.0814110679569986E-3</v>
      </c>
      <c r="FJ44" s="139">
        <f t="shared" si="100"/>
        <v>0</v>
      </c>
      <c r="FK44" s="139">
        <f t="shared" si="101"/>
        <v>97</v>
      </c>
      <c r="FL44" s="139" t="str">
        <f>IF(FG44&lt;&gt;"", IF(RANK(FK44, FK$5:FK$62)+COUNTIF(FK$5:FK44,FK44)-1&lt;=(FL$65-FJ$63), RANK(FK44, FK$5:FK$62)+COUNTIF(FK$5:FK44,FK44)-1, ""), "")</f>
        <v/>
      </c>
      <c r="FM44" s="140">
        <f t="shared" si="102"/>
        <v>0</v>
      </c>
      <c r="FN44" s="137">
        <v>145</v>
      </c>
      <c r="FO44" s="137"/>
      <c r="FP44" s="138">
        <f t="shared" si="103"/>
        <v>3.1404994477052697E-3</v>
      </c>
      <c r="FQ44" s="139">
        <f t="shared" si="104"/>
        <v>0</v>
      </c>
      <c r="FR44" s="139">
        <f t="shared" si="105"/>
        <v>145</v>
      </c>
      <c r="FS44" s="139" t="str">
        <f>IF(FN44&lt;&gt;"", IF(RANK(FR44, FR$5:FR$62)+COUNTIF(FR$5:FR44,FR44)-1&lt;=(FS$65-FQ$63), RANK(FR44, FR$5:FR$62)+COUNTIF(FR$5:FR44,FR44)-1, ""), "")</f>
        <v/>
      </c>
      <c r="FT44" s="140">
        <f t="shared" si="106"/>
        <v>0</v>
      </c>
      <c r="FU44" s="137">
        <v>1237</v>
      </c>
      <c r="FV44" s="137"/>
      <c r="FW44" s="138">
        <f t="shared" si="107"/>
        <v>2.6518886935642926E-2</v>
      </c>
      <c r="FX44" s="139">
        <f t="shared" si="108"/>
        <v>0</v>
      </c>
      <c r="FY44" s="139">
        <f t="shared" si="109"/>
        <v>1237</v>
      </c>
      <c r="FZ44" s="139" t="str">
        <f>IF(FU44&lt;&gt;"", IF(RANK(FY44, FY$5:FY$62)+COUNTIF(FY$5:FY44,FY44)-1&lt;=(FZ$65-FX$63), RANK(FY44, FY$5:FY$62)+COUNTIF(FY$5:FY44,FY44)-1, ""), "")</f>
        <v/>
      </c>
      <c r="GA44" s="140">
        <f t="shared" si="110"/>
        <v>0</v>
      </c>
      <c r="GB44" s="137">
        <v>1186</v>
      </c>
      <c r="GC44" s="137"/>
      <c r="GD44" s="138">
        <f t="shared" si="111"/>
        <v>2.7589736431944543E-2</v>
      </c>
      <c r="GE44" s="139">
        <f t="shared" si="112"/>
        <v>0</v>
      </c>
      <c r="GF44" s="139">
        <f t="shared" si="113"/>
        <v>1186</v>
      </c>
      <c r="GG44" s="139" t="str">
        <f>IF(GB44&lt;&gt;"", IF(RANK(GF44, GF$5:GF$62)+COUNTIF(GF$5:GF44,GF44)-1&lt;=(GG$65-GE$63), RANK(GF44, GF$5:GF$62)+COUNTIF(GF$5:GF44,GF44)-1, ""), "")</f>
        <v/>
      </c>
      <c r="GH44" s="140">
        <f t="shared" si="114"/>
        <v>0</v>
      </c>
      <c r="GI44" s="137">
        <v>730</v>
      </c>
      <c r="GJ44" s="137"/>
      <c r="GK44" s="138">
        <f t="shared" si="115"/>
        <v>1.556901552636069E-2</v>
      </c>
      <c r="GL44" s="139">
        <f t="shared" si="116"/>
        <v>0</v>
      </c>
      <c r="GM44" s="139">
        <f t="shared" si="117"/>
        <v>730</v>
      </c>
      <c r="GN44" s="139" t="str">
        <f>IF(GI44&lt;&gt;"", IF(RANK(GM44, GM$5:GM$62)+COUNTIF(GM$5:GM44,GM44)-1&lt;=(GN$65-GL$63), RANK(GM44, GM$5:GM$62)+COUNTIF(GM$5:GM44,GM44)-1, ""), "")</f>
        <v/>
      </c>
      <c r="GO44" s="140">
        <f t="shared" si="118"/>
        <v>0</v>
      </c>
      <c r="GP44" s="137">
        <v>33994</v>
      </c>
      <c r="GQ44" s="137"/>
      <c r="GR44" s="138">
        <f t="shared" si="119"/>
        <v>0.68799838089455578</v>
      </c>
      <c r="GS44" s="139">
        <f t="shared" si="120"/>
        <v>0</v>
      </c>
      <c r="GT44" s="139">
        <f t="shared" si="121"/>
        <v>33994</v>
      </c>
      <c r="GU44" s="139">
        <f>IF(GP44&lt;&gt;"", IF(RANK(GT44, GT$5:GT$62)+COUNTIF(GT$5:GT44,GT44)-1&lt;=(GU$65-GS$63), RANK(GT44, GT$5:GT$62)+COUNTIF(GT$5:GT44,GT44)-1, ""), "")</f>
        <v>2</v>
      </c>
      <c r="GV44" s="140">
        <f t="shared" si="122"/>
        <v>1</v>
      </c>
      <c r="GW44" s="137">
        <v>704</v>
      </c>
      <c r="GX44" s="137"/>
      <c r="GY44" s="138">
        <f t="shared" si="123"/>
        <v>1.6452442159383032E-2</v>
      </c>
      <c r="GZ44" s="139">
        <f t="shared" si="124"/>
        <v>0</v>
      </c>
      <c r="HA44" s="139">
        <f t="shared" si="125"/>
        <v>704</v>
      </c>
      <c r="HB44" s="139" t="str">
        <f>IF(GW44&lt;&gt;"", IF(RANK(HA44, HA$5:HA$62)+COUNTIF(HA$5:HA44,HA44)-1&lt;=(HB$65-GZ$63), RANK(HA44, HA$5:HA$62)+COUNTIF(HA$5:HA44,HA44)-1, ""), "")</f>
        <v/>
      </c>
      <c r="HC44" s="140">
        <f t="shared" si="126"/>
        <v>0</v>
      </c>
      <c r="HD44" s="137">
        <v>1135</v>
      </c>
      <c r="HE44" s="137"/>
      <c r="HF44" s="138">
        <f t="shared" si="127"/>
        <v>2.642177060781712E-2</v>
      </c>
      <c r="HG44" s="139">
        <f t="shared" si="128"/>
        <v>0</v>
      </c>
      <c r="HH44" s="139">
        <f t="shared" si="129"/>
        <v>1135</v>
      </c>
      <c r="HI44" s="139" t="str">
        <f>IF(HD44&lt;&gt;"", IF(RANK(HH44, HH$5:HH$62)+COUNTIF(HH$5:HH44,HH44)-1&lt;=(HI$65-HG$63), RANK(HH44, HH$5:HH$62)+COUNTIF(HH$5:HH44,HH44)-1, ""), "")</f>
        <v/>
      </c>
      <c r="HJ44" s="140">
        <f t="shared" si="130"/>
        <v>0</v>
      </c>
      <c r="HK44" s="137">
        <v>352</v>
      </c>
      <c r="HL44" s="137"/>
      <c r="HM44" s="138">
        <f t="shared" si="131"/>
        <v>8.6147821830641208E-3</v>
      </c>
      <c r="HN44" s="139">
        <f t="shared" si="132"/>
        <v>0</v>
      </c>
      <c r="HO44" s="139">
        <f t="shared" si="133"/>
        <v>352</v>
      </c>
      <c r="HP44" s="139" t="str">
        <f>IF(HK44&lt;&gt;"", IF(RANK(HO44, HO$5:HO$62)+COUNTIF(HO$5:HO44,HO44)-1&lt;=(HP$65-HN$63), RANK(HO44, HO$5:HO$62)+COUNTIF(HO$5:HO44,HO44)-1, ""), "")</f>
        <v/>
      </c>
      <c r="HQ44" s="140">
        <f t="shared" si="134"/>
        <v>0</v>
      </c>
      <c r="HR44" s="137">
        <v>336</v>
      </c>
      <c r="HS44" s="137"/>
      <c r="HT44" s="138">
        <f t="shared" si="135"/>
        <v>8.3669505453458845E-3</v>
      </c>
      <c r="HU44" s="139">
        <f t="shared" si="136"/>
        <v>0</v>
      </c>
      <c r="HV44" s="139">
        <f t="shared" si="137"/>
        <v>336</v>
      </c>
      <c r="HW44" s="139" t="str">
        <f>IF(HR44&lt;&gt;"", IF(RANK(HV44, HV$5:HV$62)+COUNTIF(HV$5:HV44,HV44)-1&lt;=(HW$65-HU$63), RANK(HV44, HV$5:HV$62)+COUNTIF(HV$5:HV44,HV44)-1, ""), "")</f>
        <v/>
      </c>
      <c r="HX44" s="140">
        <f t="shared" si="138"/>
        <v>0</v>
      </c>
      <c r="HY44" s="137">
        <v>1105</v>
      </c>
      <c r="HZ44" s="137"/>
      <c r="IA44" s="138">
        <f t="shared" si="139"/>
        <v>2.912646950287311E-2</v>
      </c>
      <c r="IB44" s="139">
        <f t="shared" si="140"/>
        <v>0</v>
      </c>
      <c r="IC44" s="139">
        <f t="shared" si="141"/>
        <v>1105</v>
      </c>
      <c r="ID44" s="139" t="str">
        <f>IF(HY44&lt;&gt;"", IF(RANK(IC44, IC$5:IC$62)+COUNTIF(IC$5:IC44,IC44)-1&lt;=(ID$65-IB$63), RANK(IC44, IC$5:IC$62)+COUNTIF(IC$5:IC44,IC44)-1, ""), "")</f>
        <v/>
      </c>
      <c r="IE44" s="140">
        <f t="shared" si="142"/>
        <v>0</v>
      </c>
      <c r="IF44" s="137">
        <v>4819</v>
      </c>
      <c r="IG44" s="137"/>
      <c r="IH44" s="138">
        <f t="shared" si="143"/>
        <v>0.11646004011696755</v>
      </c>
      <c r="II44" s="139">
        <f t="shared" si="144"/>
        <v>0</v>
      </c>
      <c r="IJ44" s="139">
        <f t="shared" si="145"/>
        <v>4819</v>
      </c>
      <c r="IK44" s="139" t="str">
        <f>IF(IF44&lt;&gt;"", IF(RANK(IJ44, IJ$5:IJ$62)+COUNTIF(IJ$5:IJ44,IJ44)-1&lt;=(IK$65-II$63), RANK(IJ44, IJ$5:IJ$62)+COUNTIF(IJ$5:IJ44,IJ44)-1, ""), "")</f>
        <v/>
      </c>
      <c r="IL44" s="140">
        <f t="shared" si="146"/>
        <v>0</v>
      </c>
      <c r="IM44" s="137">
        <v>2131</v>
      </c>
      <c r="IN44" s="137"/>
      <c r="IO44" s="138">
        <f t="shared" si="147"/>
        <v>5.0935774553624781E-2</v>
      </c>
      <c r="IP44" s="139">
        <f t="shared" si="148"/>
        <v>0</v>
      </c>
      <c r="IQ44" s="139">
        <f t="shared" si="149"/>
        <v>2131</v>
      </c>
      <c r="IR44" s="139" t="str">
        <f>IF(IM44&lt;&gt;"", IF(RANK(IQ44, IQ$5:IQ$62)+COUNTIF(IQ$5:IQ44,IQ44)-1&lt;=(IR$65-IP$63), RANK(IQ44, IQ$5:IQ$62)+COUNTIF(IQ$5:IQ44,IQ44)-1, ""), "")</f>
        <v/>
      </c>
      <c r="IS44" s="140">
        <f t="shared" si="150"/>
        <v>0</v>
      </c>
      <c r="IT44" s="137">
        <v>14287</v>
      </c>
      <c r="IU44" s="137"/>
      <c r="IV44" s="138">
        <f t="shared" si="151"/>
        <v>0.29388653474307813</v>
      </c>
      <c r="IW44" s="139">
        <f t="shared" si="152"/>
        <v>0</v>
      </c>
      <c r="IX44" s="139">
        <f t="shared" si="153"/>
        <v>14287</v>
      </c>
      <c r="IY44" s="139" t="str">
        <f>IF(IT44&lt;&gt;"", IF(RANK(IX44, IX$5:IX$62)+COUNTIF(IX$5:IX44,IX44)-1&lt;=(IY$65-IW$63), RANK(IX44, IX$5:IX$62)+COUNTIF(IX$5:IX44,IX44)-1, ""), "")</f>
        <v/>
      </c>
      <c r="IZ44" s="140">
        <f t="shared" si="154"/>
        <v>0</v>
      </c>
      <c r="JA44" s="137">
        <v>25465</v>
      </c>
      <c r="JB44" s="137"/>
      <c r="JC44" s="138">
        <f t="shared" si="155"/>
        <v>0.51800244100895032</v>
      </c>
      <c r="JD44" s="139">
        <f t="shared" si="156"/>
        <v>0</v>
      </c>
      <c r="JE44" s="139">
        <f t="shared" si="157"/>
        <v>25465</v>
      </c>
      <c r="JF44" s="139">
        <f>IF(JA44&lt;&gt;"", IF(RANK(JE44, JE$5:JE$62)+COUNTIF(JE$5:JE44,JE44)-1&lt;=(JF$65-JD$63), RANK(JE44, JE$5:JE$62)+COUNTIF(JE$5:JE44,JE44)-1, ""), "")</f>
        <v>2</v>
      </c>
      <c r="JG44" s="140">
        <f t="shared" si="158"/>
        <v>1</v>
      </c>
      <c r="JH44" s="137">
        <v>16430</v>
      </c>
      <c r="JI44" s="137"/>
      <c r="JJ44" s="138">
        <f t="shared" si="159"/>
        <v>0.34241293791551175</v>
      </c>
      <c r="JK44" s="139">
        <f t="shared" si="160"/>
        <v>0</v>
      </c>
      <c r="JL44" s="139">
        <f t="shared" si="161"/>
        <v>16430</v>
      </c>
      <c r="JM44" s="139" t="str">
        <f>IF(JH44&lt;&gt;"", IF(RANK(JL44, JL$5:JL$62)+COUNTIF(JL$5:JL44,JL44)-1&lt;=(JM$65-JK$63), RANK(JL44, JL$5:JL$62)+COUNTIF(JL$5:JL44,JL44)-1, ""), "")</f>
        <v/>
      </c>
      <c r="JN44" s="140">
        <f t="shared" si="162"/>
        <v>0</v>
      </c>
      <c r="JO44" s="137">
        <v>52170</v>
      </c>
      <c r="JP44" s="137"/>
      <c r="JQ44" s="138">
        <f t="shared" si="163"/>
        <v>1.1503097920754966</v>
      </c>
      <c r="JR44" s="139">
        <f t="shared" si="164"/>
        <v>1</v>
      </c>
      <c r="JS44" s="139">
        <f t="shared" si="165"/>
        <v>6817</v>
      </c>
      <c r="JT44" s="139" t="str">
        <f>IF(JO44&lt;&gt;"", IF(RANK(JS44, JS$5:JS$62)+COUNTIF(JS$5:JS44,JS44)-1&lt;=(JT$65-JR$63), RANK(JS44, JS$5:JS$62)+COUNTIF(JS$5:JS44,JS44)-1, ""), "")</f>
        <v/>
      </c>
      <c r="JU44" s="140">
        <f t="shared" si="166"/>
        <v>1</v>
      </c>
      <c r="JV44" s="137">
        <v>45584</v>
      </c>
      <c r="JW44" s="137"/>
      <c r="JX44" s="138">
        <f t="shared" si="167"/>
        <v>0.94003134537655697</v>
      </c>
      <c r="JY44" s="139">
        <f t="shared" si="168"/>
        <v>0</v>
      </c>
      <c r="JZ44" s="139">
        <f t="shared" si="169"/>
        <v>45584</v>
      </c>
      <c r="KA44" s="139">
        <f>IF(JV44&lt;&gt;"", IF(RANK(JZ44, JZ$5:JZ$62)+COUNTIF(JZ$5:JZ44,JZ44)-1&lt;=(KA$65-JY$63), RANK(JZ44, JZ$5:JZ$62)+COUNTIF(JZ$5:JZ44,JZ44)-1, ""), "")</f>
        <v>1</v>
      </c>
      <c r="KB44" s="140">
        <f t="shared" si="170"/>
        <v>1</v>
      </c>
      <c r="KC44" s="141">
        <f t="shared" si="171"/>
        <v>4</v>
      </c>
      <c r="KD44" s="142">
        <f t="shared" si="172"/>
        <v>347322</v>
      </c>
      <c r="KE44" s="142">
        <v>330434</v>
      </c>
      <c r="KF44" s="142">
        <f t="shared" si="173"/>
        <v>677756</v>
      </c>
      <c r="KG44" s="143"/>
      <c r="KH44" s="144">
        <f t="shared" si="184"/>
        <v>677756</v>
      </c>
      <c r="KI44" s="145">
        <f t="shared" si="185"/>
        <v>4</v>
      </c>
      <c r="KJ44" s="145" t="str">
        <f t="shared" si="174"/>
        <v/>
      </c>
      <c r="KK44" s="145"/>
      <c r="KL44" s="146">
        <f t="shared" si="175"/>
        <v>8.7312686797897552</v>
      </c>
      <c r="KM44" s="145">
        <f t="shared" si="176"/>
        <v>8</v>
      </c>
      <c r="KN44" s="144">
        <f t="shared" si="177"/>
        <v>56764</v>
      </c>
      <c r="KO44" s="144">
        <f>IF(KN44&lt;&gt;"", IF(RANK(KN44, $KN$5:$KN$62)+COUNTIF(KN$5:KN44,KN44)-1&lt;=(400-$KJ$63-$KM$63), RANK(KN44, $KN$5:$KN$62)+COUNTIF(KN$5:KN44,KN44)-1, ""), "")</f>
        <v>6</v>
      </c>
      <c r="KP44" s="144">
        <f t="shared" si="178"/>
        <v>9</v>
      </c>
      <c r="KQ44" s="147">
        <f t="shared" si="186"/>
        <v>5</v>
      </c>
      <c r="KS44" s="149">
        <f t="shared" si="187"/>
        <v>2.1233305960285814E-2</v>
      </c>
      <c r="KT44" s="150">
        <f t="shared" si="188"/>
        <v>2.2499999999999999E-2</v>
      </c>
      <c r="KU44" s="151">
        <f t="shared" si="179"/>
        <v>1.2666940397141856E-3</v>
      </c>
      <c r="KW44" s="152">
        <f t="shared" si="189"/>
        <v>677756</v>
      </c>
      <c r="KX44" s="150">
        <f t="shared" si="180"/>
        <v>2.1773991979917022E-2</v>
      </c>
      <c r="KY44" s="150">
        <f t="shared" si="190"/>
        <v>2.2499999999999999E-2</v>
      </c>
      <c r="KZ44" s="153">
        <f t="shared" si="181"/>
        <v>7.2600802008297716E-4</v>
      </c>
    </row>
    <row r="45" spans="1:312" ht="15" customHeight="1" x14ac:dyDescent="0.2">
      <c r="A45" s="128" t="s">
        <v>211</v>
      </c>
      <c r="B45" s="123">
        <v>77</v>
      </c>
      <c r="C45" s="123"/>
      <c r="D45" s="124">
        <f t="shared" si="182"/>
        <v>1.5602836879432625E-3</v>
      </c>
      <c r="E45" s="125">
        <f t="shared" si="9"/>
        <v>0</v>
      </c>
      <c r="F45" s="125">
        <f t="shared" si="183"/>
        <v>77</v>
      </c>
      <c r="G45" s="125" t="str">
        <f>IF(B45&lt;&gt;"", IF(RANK(F45, F$5:F$62)+COUNTIF(F$5:F45,F45)-1&lt;=(G$65-E$63), RANK(F45, F$5:F$62)+COUNTIF(F$5:F45,F45)-1, ""), "")</f>
        <v/>
      </c>
      <c r="H45" s="135">
        <f t="shared" si="10"/>
        <v>0</v>
      </c>
      <c r="I45" s="123">
        <v>51</v>
      </c>
      <c r="J45" s="123"/>
      <c r="K45" s="124">
        <f t="shared" si="11"/>
        <v>1.1100711751518186E-3</v>
      </c>
      <c r="L45" s="125">
        <f t="shared" si="12"/>
        <v>0</v>
      </c>
      <c r="M45" s="125">
        <f t="shared" si="13"/>
        <v>51</v>
      </c>
      <c r="N45" s="125" t="str">
        <f>IF(I45&lt;&gt;"", IF(RANK(M45, M$5:M$62)+COUNTIF(M$5:M45,M45)-1&lt;=(N$65-L$63), RANK(M45, M$5:M$62)+COUNTIF(M$5:M45,M45)-1, ""), "")</f>
        <v/>
      </c>
      <c r="O45" s="135">
        <f t="shared" si="14"/>
        <v>0</v>
      </c>
      <c r="P45" s="123">
        <v>55</v>
      </c>
      <c r="Q45" s="123"/>
      <c r="R45" s="124">
        <f t="shared" si="15"/>
        <v>1.3200528021120844E-3</v>
      </c>
      <c r="S45" s="125">
        <f t="shared" si="16"/>
        <v>0</v>
      </c>
      <c r="T45" s="125">
        <f t="shared" si="17"/>
        <v>55</v>
      </c>
      <c r="U45" s="125" t="str">
        <f>IF(P45&lt;&gt;"", IF(RANK(T45, T$5:T$62)+COUNTIF(T$5:T45,T45)-1&lt;=(U$65-S$63), RANK(T45, T$5:T$62)+COUNTIF(T$5:T45,T45)-1, ""), "")</f>
        <v/>
      </c>
      <c r="V45" s="135">
        <f t="shared" si="18"/>
        <v>0</v>
      </c>
      <c r="W45" s="123">
        <v>52</v>
      </c>
      <c r="X45" s="123"/>
      <c r="Y45" s="124">
        <f t="shared" si="19"/>
        <v>1.3004226373571411E-3</v>
      </c>
      <c r="Z45" s="125">
        <f t="shared" si="20"/>
        <v>0</v>
      </c>
      <c r="AA45" s="125">
        <f t="shared" si="21"/>
        <v>52</v>
      </c>
      <c r="AB45" s="125" t="str">
        <f>IF(W45&lt;&gt;"", IF(RANK(AA45, AA$5:AA$62)+COUNTIF(AA$5:AA45,AA45)-1&lt;=(AB$65-Z$63), RANK(AA45, AA$5:AA$62)+COUNTIF(AA$5:AA45,AA45)-1, ""), "")</f>
        <v/>
      </c>
      <c r="AC45" s="135">
        <f t="shared" si="22"/>
        <v>0</v>
      </c>
      <c r="AD45" s="123">
        <v>48</v>
      </c>
      <c r="AE45" s="123"/>
      <c r="AF45" s="124">
        <f t="shared" si="23"/>
        <v>1.2381984212970129E-3</v>
      </c>
      <c r="AG45" s="125">
        <f t="shared" si="24"/>
        <v>0</v>
      </c>
      <c r="AH45" s="125">
        <f t="shared" si="25"/>
        <v>48</v>
      </c>
      <c r="AI45" s="125" t="str">
        <f>IF(AD45&lt;&gt;"", IF(RANK(AH45, AH$5:AH$62)+COUNTIF(AH$5:AH45,AH45)-1&lt;=(AI$65-AG$63), RANK(AH45, AH$5:AH$62)+COUNTIF(AH$5:AH45,AH45)-1, ""), "")</f>
        <v/>
      </c>
      <c r="AJ45" s="135">
        <f t="shared" si="26"/>
        <v>0</v>
      </c>
      <c r="AK45" s="123"/>
      <c r="AL45" s="123"/>
      <c r="AM45" s="124" t="str">
        <f t="shared" si="27"/>
        <v/>
      </c>
      <c r="AN45" s="125" t="str">
        <f t="shared" si="28"/>
        <v/>
      </c>
      <c r="AO45" s="125" t="str">
        <f t="shared" si="29"/>
        <v/>
      </c>
      <c r="AP45" s="125" t="str">
        <f>IF(AK45&lt;&gt;"", IF(RANK(AO45, AO$5:AO$62)+COUNTIF(AO$5:AO45,AO45)-1&lt;=(AP$65-AN$63), RANK(AO45, AO$5:AO$62)+COUNTIF(AO$5:AO45,AO45)-1, ""), "")</f>
        <v/>
      </c>
      <c r="AQ45" s="135" t="str">
        <f t="shared" si="30"/>
        <v/>
      </c>
      <c r="AR45" s="123"/>
      <c r="AS45" s="123"/>
      <c r="AT45" s="124" t="str">
        <f t="shared" si="31"/>
        <v/>
      </c>
      <c r="AU45" s="125" t="str">
        <f t="shared" si="32"/>
        <v/>
      </c>
      <c r="AV45" s="125" t="str">
        <f t="shared" si="33"/>
        <v/>
      </c>
      <c r="AW45" s="125" t="str">
        <f>IF(AR45&lt;&gt;"", IF(RANK(AV45, AV$5:AV$62)+COUNTIF(AV$5:AV45,AV45)-1&lt;=(AW$65-AU$63), RANK(AV45, AV$5:AV$62)+COUNTIF(AV$5:AV45,AV45)-1, ""), "")</f>
        <v/>
      </c>
      <c r="AX45" s="135" t="str">
        <f t="shared" si="34"/>
        <v/>
      </c>
      <c r="AY45" s="123">
        <v>158</v>
      </c>
      <c r="AZ45" s="123"/>
      <c r="BA45" s="124">
        <f t="shared" si="35"/>
        <v>3.198704322299828E-3</v>
      </c>
      <c r="BB45" s="125">
        <f t="shared" si="36"/>
        <v>0</v>
      </c>
      <c r="BC45" s="125">
        <f t="shared" si="37"/>
        <v>158</v>
      </c>
      <c r="BD45" s="125" t="str">
        <f>IF(AY45&lt;&gt;"", IF(RANK(BC45, BC$5:BC$62)+COUNTIF(BC$5:BC45,BC45)-1&lt;=(BD$65-BB$63), RANK(BC45, BC$5:BC$62)+COUNTIF(BC$5:BC45,BC45)-1, ""), "")</f>
        <v/>
      </c>
      <c r="BE45" s="135">
        <f t="shared" si="38"/>
        <v>0</v>
      </c>
      <c r="BF45" s="123">
        <v>54</v>
      </c>
      <c r="BG45" s="123"/>
      <c r="BH45" s="124">
        <f t="shared" si="39"/>
        <v>1.0597586105387106E-3</v>
      </c>
      <c r="BI45" s="125">
        <f t="shared" si="40"/>
        <v>0</v>
      </c>
      <c r="BJ45" s="125">
        <f t="shared" si="41"/>
        <v>54</v>
      </c>
      <c r="BK45" s="125" t="str">
        <f>IF(BF45&lt;&gt;"", IF(RANK(BJ45, BJ$5:BJ$62)+COUNTIF(BJ$5:BJ45,BJ45)-1&lt;=(BK$65-BI$63), RANK(BJ45, BJ$5:BJ$62)+COUNTIF(BJ$5:BJ45,BJ45)-1, ""), "")</f>
        <v/>
      </c>
      <c r="BL45" s="135">
        <f t="shared" si="42"/>
        <v>0</v>
      </c>
      <c r="BM45" s="123">
        <v>54</v>
      </c>
      <c r="BN45" s="123"/>
      <c r="BO45" s="124">
        <f t="shared" si="43"/>
        <v>1.0963799159442065E-3</v>
      </c>
      <c r="BP45" s="125">
        <f t="shared" si="44"/>
        <v>0</v>
      </c>
      <c r="BQ45" s="125">
        <f t="shared" si="45"/>
        <v>54</v>
      </c>
      <c r="BR45" s="125" t="str">
        <f>IF(BM45&lt;&gt;"", IF(RANK(BQ45, BQ$5:BQ$62)+COUNTIF(BQ$5:BQ45,BQ45)-1&lt;=(BR$65-BP$63), RANK(BQ45, BQ$5:BQ$62)+COUNTIF(BQ$5:BQ45,BQ45)-1, ""), "")</f>
        <v/>
      </c>
      <c r="BS45" s="135">
        <f t="shared" si="46"/>
        <v>0</v>
      </c>
      <c r="BT45" s="123">
        <v>92</v>
      </c>
      <c r="BU45" s="123"/>
      <c r="BV45" s="124">
        <f t="shared" si="47"/>
        <v>1.8428010576075635E-3</v>
      </c>
      <c r="BW45" s="125">
        <f t="shared" si="48"/>
        <v>0</v>
      </c>
      <c r="BX45" s="125">
        <f t="shared" si="49"/>
        <v>92</v>
      </c>
      <c r="BY45" s="125" t="str">
        <f>IF(BT45&lt;&gt;"", IF(RANK(BX45, BX$5:BX$62)+COUNTIF(BX$5:BX45,BX45)-1&lt;=(BY$65-BW$63), RANK(BX45, BX$5:BX$62)+COUNTIF(BX$5:BX45,BX45)-1, ""), "")</f>
        <v/>
      </c>
      <c r="BZ45" s="135">
        <f t="shared" si="50"/>
        <v>0</v>
      </c>
      <c r="CA45" s="123">
        <v>114</v>
      </c>
      <c r="CB45" s="123"/>
      <c r="CC45" s="124">
        <f t="shared" si="51"/>
        <v>2.2684761412026903E-3</v>
      </c>
      <c r="CD45" s="125">
        <f t="shared" si="52"/>
        <v>0</v>
      </c>
      <c r="CE45" s="125">
        <f t="shared" si="53"/>
        <v>114</v>
      </c>
      <c r="CF45" s="125" t="str">
        <f>IF(CA45&lt;&gt;"", IF(RANK(CE45, CE$5:CE$62)+COUNTIF(CE$5:CE45,CE45)-1&lt;=(CF$65-CD$63), RANK(CE45, CE$5:CE$62)+COUNTIF(CE$5:CE45,CE45)-1, ""), "")</f>
        <v/>
      </c>
      <c r="CG45" s="135">
        <f t="shared" si="54"/>
        <v>0</v>
      </c>
      <c r="CH45" s="123">
        <v>20</v>
      </c>
      <c r="CI45" s="123"/>
      <c r="CJ45" s="124">
        <f t="shared" si="55"/>
        <v>3.8599606284015902E-4</v>
      </c>
      <c r="CK45" s="125">
        <f t="shared" si="56"/>
        <v>0</v>
      </c>
      <c r="CL45" s="125">
        <f t="shared" si="57"/>
        <v>20</v>
      </c>
      <c r="CM45" s="125" t="str">
        <f>IF(CH45&lt;&gt;"", IF(RANK(CL45, CL$5:CL$62)+COUNTIF(CL$5:CL45,CL45)-1&lt;=(CM$65-CK$63), RANK(CL45, CL$5:CL$62)+COUNTIF(CL$5:CL45,CL45)-1, ""), "")</f>
        <v/>
      </c>
      <c r="CN45" s="135">
        <f t="shared" si="58"/>
        <v>0</v>
      </c>
      <c r="CO45" s="123">
        <v>43</v>
      </c>
      <c r="CP45" s="123"/>
      <c r="CQ45" s="124">
        <f t="shared" si="59"/>
        <v>8.4862837971186105E-4</v>
      </c>
      <c r="CR45" s="125">
        <f t="shared" si="60"/>
        <v>0</v>
      </c>
      <c r="CS45" s="125">
        <f t="shared" si="61"/>
        <v>43</v>
      </c>
      <c r="CT45" s="125" t="str">
        <f>IF(CO45&lt;&gt;"", IF(RANK(CS45, CS$5:CS$62)+COUNTIF(CS$5:CS45,CS45)-1&lt;=(CT$65-CR$63), RANK(CS45, CS$5:CS$62)+COUNTIF(CS$5:CS45,CS45)-1, ""), "")</f>
        <v/>
      </c>
      <c r="CU45" s="135">
        <f t="shared" si="62"/>
        <v>0</v>
      </c>
      <c r="CV45" s="123">
        <v>67</v>
      </c>
      <c r="CW45" s="123"/>
      <c r="CX45" s="124">
        <f t="shared" si="63"/>
        <v>1.4328485885372114E-3</v>
      </c>
      <c r="CY45" s="125">
        <f t="shared" si="64"/>
        <v>0</v>
      </c>
      <c r="CZ45" s="125">
        <f t="shared" si="65"/>
        <v>67</v>
      </c>
      <c r="DA45" s="125" t="str">
        <f>IF(CV45&lt;&gt;"", IF(RANK(CZ45, CZ$5:CZ$62)+COUNTIF(CZ$5:CZ45,CZ45)-1&lt;=(DA$65-CY$63), RANK(CZ45, CZ$5:CZ$62)+COUNTIF(CZ$5:CZ45,CZ45)-1, ""), "")</f>
        <v/>
      </c>
      <c r="DB45" s="135">
        <f t="shared" si="66"/>
        <v>0</v>
      </c>
      <c r="DC45" s="123">
        <v>82</v>
      </c>
      <c r="DD45" s="123"/>
      <c r="DE45" s="124">
        <f t="shared" si="67"/>
        <v>1.5893320928790169E-3</v>
      </c>
      <c r="DF45" s="125">
        <f t="shared" si="68"/>
        <v>0</v>
      </c>
      <c r="DG45" s="125">
        <f t="shared" si="69"/>
        <v>82</v>
      </c>
      <c r="DH45" s="125" t="str">
        <f>IF(DC45&lt;&gt;"", IF(RANK(DG45, DG$5:DG$62)+COUNTIF(DG$5:DG45,DG45)-1&lt;=(DH$65-DF$63), RANK(DG45, DG$5:DG$62)+COUNTIF(DG$5:DG45,DG45)-1, ""), "")</f>
        <v/>
      </c>
      <c r="DI45" s="135">
        <f t="shared" si="70"/>
        <v>0</v>
      </c>
      <c r="DJ45" s="123">
        <v>87</v>
      </c>
      <c r="DK45" s="123"/>
      <c r="DL45" s="124">
        <f t="shared" si="71"/>
        <v>1.8016525502702479E-3</v>
      </c>
      <c r="DM45" s="125">
        <f t="shared" si="72"/>
        <v>0</v>
      </c>
      <c r="DN45" s="125">
        <f t="shared" si="73"/>
        <v>87</v>
      </c>
      <c r="DO45" s="125" t="str">
        <f>IF(DJ45&lt;&gt;"", IF(RANK(DN45, DN$5:DN$62)+COUNTIF(DN$5:DN45,DN45)-1&lt;=(DO$65-DM$63), RANK(DN45, DN$5:DN$62)+COUNTIF(DN$5:DN45,DN45)-1, ""), "")</f>
        <v/>
      </c>
      <c r="DP45" s="135">
        <f t="shared" si="74"/>
        <v>0</v>
      </c>
      <c r="DQ45" s="123">
        <v>117</v>
      </c>
      <c r="DR45" s="123"/>
      <c r="DS45" s="124">
        <f t="shared" si="75"/>
        <v>2.3975901145515278E-3</v>
      </c>
      <c r="DT45" s="125">
        <f t="shared" si="76"/>
        <v>0</v>
      </c>
      <c r="DU45" s="125">
        <f t="shared" si="77"/>
        <v>117</v>
      </c>
      <c r="DV45" s="125" t="str">
        <f>IF(DQ45&lt;&gt;"", IF(RANK(DU45, DU$5:DU$62)+COUNTIF(DU$5:DU45,DU45)-1&lt;=(DV$65-DT$63), RANK(DU45, DU$5:DU$62)+COUNTIF(DU$5:DU45,DU45)-1, ""), "")</f>
        <v/>
      </c>
      <c r="DW45" s="135">
        <f t="shared" si="78"/>
        <v>0</v>
      </c>
      <c r="DX45" s="123">
        <v>54</v>
      </c>
      <c r="DY45" s="123"/>
      <c r="DZ45" s="124">
        <f t="shared" si="79"/>
        <v>1.1798378815355373E-3</v>
      </c>
      <c r="EA45" s="125">
        <f t="shared" si="80"/>
        <v>0</v>
      </c>
      <c r="EB45" s="125">
        <f t="shared" si="81"/>
        <v>54</v>
      </c>
      <c r="EC45" s="125" t="str">
        <f>IF(DX45&lt;&gt;"", IF(RANK(EB45, EB$5:EB$62)+COUNTIF(EB$5:EB45,EB45)-1&lt;=(EC$65-EA$63), RANK(EB45, EB$5:EB$62)+COUNTIF(EB$5:EB45,EB45)-1, ""), "")</f>
        <v/>
      </c>
      <c r="ED45" s="135">
        <f t="shared" si="82"/>
        <v>0</v>
      </c>
      <c r="EE45" s="123">
        <v>43</v>
      </c>
      <c r="EF45" s="123"/>
      <c r="EG45" s="124">
        <f t="shared" si="83"/>
        <v>8.2424428300331611E-4</v>
      </c>
      <c r="EH45" s="125">
        <f t="shared" si="84"/>
        <v>0</v>
      </c>
      <c r="EI45" s="125">
        <f t="shared" si="85"/>
        <v>43</v>
      </c>
      <c r="EJ45" s="125" t="str">
        <f>IF(EE45&lt;&gt;"", IF(RANK(EI45, EI$5:EI$62)+COUNTIF(EI$5:EI45,EI45)-1&lt;=(EJ$65-EH$63), RANK(EI45, EI$5:EI$62)+COUNTIF(EI$5:EI45,EI45)-1, ""), "")</f>
        <v/>
      </c>
      <c r="EK45" s="135">
        <f t="shared" si="86"/>
        <v>0</v>
      </c>
      <c r="EL45" s="123">
        <v>46</v>
      </c>
      <c r="EM45" s="123"/>
      <c r="EN45" s="124">
        <f t="shared" si="87"/>
        <v>9.8215048253480226E-4</v>
      </c>
      <c r="EO45" s="125">
        <f t="shared" si="88"/>
        <v>0</v>
      </c>
      <c r="EP45" s="125">
        <f t="shared" si="89"/>
        <v>46</v>
      </c>
      <c r="EQ45" s="125" t="str">
        <f>IF(EL45&lt;&gt;"", IF(RANK(EP45, EP$5:EP$62)+COUNTIF(EP$5:EP45,EP45)-1&lt;=(EQ$65-EO$63), RANK(EP45, EP$5:EP$62)+COUNTIF(EP$5:EP45,EP45)-1, ""), "")</f>
        <v/>
      </c>
      <c r="ER45" s="135">
        <f t="shared" si="90"/>
        <v>0</v>
      </c>
      <c r="ES45" s="123">
        <v>57</v>
      </c>
      <c r="ET45" s="123"/>
      <c r="EU45" s="124">
        <f t="shared" si="91"/>
        <v>1.1329755515802028E-3</v>
      </c>
      <c r="EV45" s="125">
        <f t="shared" si="92"/>
        <v>0</v>
      </c>
      <c r="EW45" s="125">
        <f t="shared" si="93"/>
        <v>57</v>
      </c>
      <c r="EX45" s="125" t="str">
        <f>IF(ES45&lt;&gt;"", IF(RANK(EW45, EW$5:EW$62)+COUNTIF(EW$5:EW45,EW45)-1&lt;=(EX$65-EV$63), RANK(EW45, EW$5:EW$62)+COUNTIF(EW$5:EW45,EW45)-1, ""), "")</f>
        <v/>
      </c>
      <c r="EY45" s="135">
        <f t="shared" si="94"/>
        <v>0</v>
      </c>
      <c r="EZ45" s="123">
        <v>31</v>
      </c>
      <c r="FA45" s="123"/>
      <c r="FB45" s="124">
        <f t="shared" si="95"/>
        <v>6.1716105912801116E-4</v>
      </c>
      <c r="FC45" s="125">
        <f t="shared" si="96"/>
        <v>0</v>
      </c>
      <c r="FD45" s="125">
        <f t="shared" si="97"/>
        <v>31</v>
      </c>
      <c r="FE45" s="125" t="str">
        <f>IF(EZ45&lt;&gt;"", IF(RANK(FD45, FD$5:FD$62)+COUNTIF(FD$5:FD45,FD45)-1&lt;=(FE$65-FC$63), RANK(FD45, FD$5:FD$62)+COUNTIF(FD$5:FD45,FD45)-1, ""), "")</f>
        <v/>
      </c>
      <c r="FF45" s="135">
        <f t="shared" si="98"/>
        <v>0</v>
      </c>
      <c r="FG45" s="123">
        <v>53</v>
      </c>
      <c r="FH45" s="123"/>
      <c r="FI45" s="124">
        <f t="shared" si="99"/>
        <v>1.1372658412548548E-3</v>
      </c>
      <c r="FJ45" s="125">
        <f t="shared" si="100"/>
        <v>0</v>
      </c>
      <c r="FK45" s="125">
        <f t="shared" si="101"/>
        <v>53</v>
      </c>
      <c r="FL45" s="125" t="str">
        <f>IF(FG45&lt;&gt;"", IF(RANK(FK45, FK$5:FK$62)+COUNTIF(FK$5:FK45,FK45)-1&lt;=(FL$65-FJ$63), RANK(FK45, FK$5:FK$62)+COUNTIF(FK$5:FK45,FK45)-1, ""), "")</f>
        <v/>
      </c>
      <c r="FM45" s="135">
        <f t="shared" si="102"/>
        <v>0</v>
      </c>
      <c r="FN45" s="123">
        <v>23</v>
      </c>
      <c r="FO45" s="123"/>
      <c r="FP45" s="124">
        <f t="shared" si="103"/>
        <v>4.981481882566979E-4</v>
      </c>
      <c r="FQ45" s="125">
        <f t="shared" si="104"/>
        <v>0</v>
      </c>
      <c r="FR45" s="125">
        <f t="shared" si="105"/>
        <v>23</v>
      </c>
      <c r="FS45" s="125" t="str">
        <f>IF(FN45&lt;&gt;"", IF(RANK(FR45, FR$5:FR$62)+COUNTIF(FR$5:FR45,FR45)-1&lt;=(FS$65-FQ$63), RANK(FR45, FR$5:FR$62)+COUNTIF(FR$5:FR45,FR45)-1, ""), "")</f>
        <v/>
      </c>
      <c r="FT45" s="135">
        <f t="shared" si="106"/>
        <v>0</v>
      </c>
      <c r="FU45" s="123">
        <v>57</v>
      </c>
      <c r="FV45" s="123"/>
      <c r="FW45" s="124">
        <f t="shared" si="107"/>
        <v>1.2219697294516142E-3</v>
      </c>
      <c r="FX45" s="125">
        <f t="shared" si="108"/>
        <v>0</v>
      </c>
      <c r="FY45" s="125">
        <f t="shared" si="109"/>
        <v>57</v>
      </c>
      <c r="FZ45" s="125" t="str">
        <f>IF(FU45&lt;&gt;"", IF(RANK(FY45, FY$5:FY$62)+COUNTIF(FY$5:FY45,FY45)-1&lt;=(FZ$65-FX$63), RANK(FY45, FY$5:FY$62)+COUNTIF(FY$5:FY45,FY45)-1, ""), "")</f>
        <v/>
      </c>
      <c r="GA45" s="135">
        <f t="shared" si="110"/>
        <v>0</v>
      </c>
      <c r="GB45" s="123">
        <v>210</v>
      </c>
      <c r="GC45" s="123"/>
      <c r="GD45" s="124">
        <f t="shared" si="111"/>
        <v>4.8851978505129456E-3</v>
      </c>
      <c r="GE45" s="125">
        <f t="shared" si="112"/>
        <v>0</v>
      </c>
      <c r="GF45" s="125">
        <f t="shared" si="113"/>
        <v>210</v>
      </c>
      <c r="GG45" s="125" t="str">
        <f>IF(GB45&lt;&gt;"", IF(RANK(GF45, GF$5:GF$62)+COUNTIF(GF$5:GF45,GF45)-1&lt;=(GG$65-GE$63), RANK(GF45, GF$5:GF$62)+COUNTIF(GF$5:GF45,GF45)-1, ""), "")</f>
        <v/>
      </c>
      <c r="GH45" s="135">
        <f t="shared" si="114"/>
        <v>0</v>
      </c>
      <c r="GI45" s="123">
        <v>43</v>
      </c>
      <c r="GJ45" s="123"/>
      <c r="GK45" s="124">
        <f t="shared" si="115"/>
        <v>9.1707899675823237E-4</v>
      </c>
      <c r="GL45" s="125">
        <f t="shared" si="116"/>
        <v>0</v>
      </c>
      <c r="GM45" s="125">
        <f t="shared" si="117"/>
        <v>43</v>
      </c>
      <c r="GN45" s="125" t="str">
        <f>IF(GI45&lt;&gt;"", IF(RANK(GM45, GM$5:GM$62)+COUNTIF(GM$5:GM45,GM45)-1&lt;=(GN$65-GL$63), RANK(GM45, GM$5:GM$62)+COUNTIF(GM$5:GM45,GM45)-1, ""), "")</f>
        <v/>
      </c>
      <c r="GO45" s="135">
        <f t="shared" si="118"/>
        <v>0</v>
      </c>
      <c r="GP45" s="123">
        <v>167</v>
      </c>
      <c r="GQ45" s="123"/>
      <c r="GR45" s="124">
        <f t="shared" si="119"/>
        <v>3.3798826148552924E-3</v>
      </c>
      <c r="GS45" s="125">
        <f t="shared" si="120"/>
        <v>0</v>
      </c>
      <c r="GT45" s="125">
        <f t="shared" si="121"/>
        <v>167</v>
      </c>
      <c r="GU45" s="125" t="str">
        <f>IF(GP45&lt;&gt;"", IF(RANK(GT45, GT$5:GT$62)+COUNTIF(GT$5:GT45,GT45)-1&lt;=(GU$65-GS$63), RANK(GT45, GT$5:GT$62)+COUNTIF(GT$5:GT45,GT45)-1, ""), "")</f>
        <v/>
      </c>
      <c r="GV45" s="135">
        <f t="shared" si="122"/>
        <v>0</v>
      </c>
      <c r="GW45" s="123">
        <v>45</v>
      </c>
      <c r="GX45" s="123"/>
      <c r="GY45" s="124">
        <f t="shared" si="123"/>
        <v>1.0516475812105631E-3</v>
      </c>
      <c r="GZ45" s="125">
        <f t="shared" si="124"/>
        <v>0</v>
      </c>
      <c r="HA45" s="125">
        <f t="shared" si="125"/>
        <v>45</v>
      </c>
      <c r="HB45" s="125" t="str">
        <f>IF(GW45&lt;&gt;"", IF(RANK(HA45, HA$5:HA$62)+COUNTIF(HA$5:HA45,HA45)-1&lt;=(HB$65-GZ$63), RANK(HA45, HA$5:HA$62)+COUNTIF(HA$5:HA45,HA45)-1, ""), "")</f>
        <v/>
      </c>
      <c r="HC45" s="135">
        <f t="shared" si="126"/>
        <v>0</v>
      </c>
      <c r="HD45" s="123">
        <v>36</v>
      </c>
      <c r="HE45" s="123"/>
      <c r="HF45" s="124">
        <f t="shared" si="127"/>
        <v>8.380473496752566E-4</v>
      </c>
      <c r="HG45" s="125">
        <f t="shared" si="128"/>
        <v>0</v>
      </c>
      <c r="HH45" s="125">
        <f t="shared" si="129"/>
        <v>36</v>
      </c>
      <c r="HI45" s="125" t="str">
        <f>IF(HD45&lt;&gt;"", IF(RANK(HH45, HH$5:HH$62)+COUNTIF(HH$5:HH45,HH45)-1&lt;=(HI$65-HG$63), RANK(HH45, HH$5:HH$62)+COUNTIF(HH$5:HH45,HH45)-1, ""), "")</f>
        <v/>
      </c>
      <c r="HJ45" s="135">
        <f t="shared" si="130"/>
        <v>0</v>
      </c>
      <c r="HK45" s="123">
        <v>20</v>
      </c>
      <c r="HL45" s="123"/>
      <c r="HM45" s="124">
        <f t="shared" si="131"/>
        <v>4.8947626040137058E-4</v>
      </c>
      <c r="HN45" s="125">
        <f t="shared" si="132"/>
        <v>0</v>
      </c>
      <c r="HO45" s="125">
        <f t="shared" si="133"/>
        <v>20</v>
      </c>
      <c r="HP45" s="125" t="str">
        <f>IF(HK45&lt;&gt;"", IF(RANK(HO45, HO$5:HO$62)+COUNTIF(HO$5:HO45,HO45)-1&lt;=(HP$65-HN$63), RANK(HO45, HO$5:HO$62)+COUNTIF(HO$5:HO45,HO45)-1, ""), "")</f>
        <v/>
      </c>
      <c r="HQ45" s="135">
        <f t="shared" si="134"/>
        <v>0</v>
      </c>
      <c r="HR45" s="123">
        <v>23</v>
      </c>
      <c r="HS45" s="123"/>
      <c r="HT45" s="124">
        <f t="shared" si="135"/>
        <v>5.7273768613974802E-4</v>
      </c>
      <c r="HU45" s="125">
        <f t="shared" si="136"/>
        <v>0</v>
      </c>
      <c r="HV45" s="125">
        <f t="shared" si="137"/>
        <v>23</v>
      </c>
      <c r="HW45" s="125" t="str">
        <f>IF(HR45&lt;&gt;"", IF(RANK(HV45, HV$5:HV$62)+COUNTIF(HV$5:HV45,HV45)-1&lt;=(HW$65-HU$63), RANK(HV45, HV$5:HV$62)+COUNTIF(HV$5:HV45,HV45)-1, ""), "")</f>
        <v/>
      </c>
      <c r="HX45" s="135">
        <f t="shared" si="138"/>
        <v>0</v>
      </c>
      <c r="HY45" s="123">
        <v>30</v>
      </c>
      <c r="HZ45" s="123"/>
      <c r="IA45" s="124">
        <f t="shared" si="139"/>
        <v>7.907638779060573E-4</v>
      </c>
      <c r="IB45" s="125">
        <f t="shared" si="140"/>
        <v>0</v>
      </c>
      <c r="IC45" s="125">
        <f t="shared" si="141"/>
        <v>30</v>
      </c>
      <c r="ID45" s="125" t="str">
        <f>IF(HY45&lt;&gt;"", IF(RANK(IC45, IC$5:IC$62)+COUNTIF(IC$5:IC45,IC45)-1&lt;=(ID$65-IB$63), RANK(IC45, IC$5:IC$62)+COUNTIF(IC$5:IC45,IC45)-1, ""), "")</f>
        <v/>
      </c>
      <c r="IE45" s="135">
        <f t="shared" si="142"/>
        <v>0</v>
      </c>
      <c r="IF45" s="123">
        <v>69</v>
      </c>
      <c r="IG45" s="123"/>
      <c r="IH45" s="124">
        <f t="shared" si="143"/>
        <v>1.6675125063437975E-3</v>
      </c>
      <c r="II45" s="125">
        <f t="shared" si="144"/>
        <v>0</v>
      </c>
      <c r="IJ45" s="125">
        <f t="shared" si="145"/>
        <v>69</v>
      </c>
      <c r="IK45" s="125" t="str">
        <f>IF(IF45&lt;&gt;"", IF(RANK(IJ45, IJ$5:IJ$62)+COUNTIF(IJ$5:IJ45,IJ45)-1&lt;=(IK$65-II$63), RANK(IJ45, IJ$5:IJ$62)+COUNTIF(IJ$5:IJ45,IJ45)-1, ""), "")</f>
        <v/>
      </c>
      <c r="IL45" s="135">
        <f t="shared" si="146"/>
        <v>0</v>
      </c>
      <c r="IM45" s="123">
        <v>30</v>
      </c>
      <c r="IN45" s="123"/>
      <c r="IO45" s="124">
        <f t="shared" si="147"/>
        <v>7.1706862346726584E-4</v>
      </c>
      <c r="IP45" s="125">
        <f t="shared" si="148"/>
        <v>0</v>
      </c>
      <c r="IQ45" s="125">
        <f t="shared" si="149"/>
        <v>30</v>
      </c>
      <c r="IR45" s="125" t="str">
        <f>IF(IM45&lt;&gt;"", IF(RANK(IQ45, IQ$5:IQ$62)+COUNTIF(IQ$5:IQ45,IQ45)-1&lt;=(IR$65-IP$63), RANK(IQ45, IQ$5:IQ$62)+COUNTIF(IQ$5:IQ45,IQ45)-1, ""), "")</f>
        <v/>
      </c>
      <c r="IS45" s="135">
        <f t="shared" si="150"/>
        <v>0</v>
      </c>
      <c r="IT45" s="123">
        <v>664</v>
      </c>
      <c r="IU45" s="123"/>
      <c r="IV45" s="124">
        <f t="shared" si="151"/>
        <v>1.365861685934093E-2</v>
      </c>
      <c r="IW45" s="125">
        <f t="shared" si="152"/>
        <v>0</v>
      </c>
      <c r="IX45" s="125">
        <f t="shared" si="153"/>
        <v>664</v>
      </c>
      <c r="IY45" s="125" t="str">
        <f>IF(IT45&lt;&gt;"", IF(RANK(IX45, IX$5:IX$62)+COUNTIF(IX$5:IX45,IX45)-1&lt;=(IY$65-IW$63), RANK(IX45, IX$5:IX$62)+COUNTIF(IX$5:IX45,IX45)-1, ""), "")</f>
        <v/>
      </c>
      <c r="IZ45" s="135">
        <f t="shared" si="154"/>
        <v>0</v>
      </c>
      <c r="JA45" s="123">
        <v>697</v>
      </c>
      <c r="JB45" s="123"/>
      <c r="JC45" s="124">
        <f t="shared" si="155"/>
        <v>1.417819365337673E-2</v>
      </c>
      <c r="JD45" s="125">
        <f t="shared" si="156"/>
        <v>0</v>
      </c>
      <c r="JE45" s="125">
        <f t="shared" si="157"/>
        <v>697</v>
      </c>
      <c r="JF45" s="125" t="str">
        <f>IF(JA45&lt;&gt;"", IF(RANK(JE45, JE$5:JE$62)+COUNTIF(JE$5:JE45,JE45)-1&lt;=(JF$65-JD$63), RANK(JE45, JE$5:JE$62)+COUNTIF(JE$5:JE45,JE45)-1, ""), "")</f>
        <v/>
      </c>
      <c r="JG45" s="135">
        <f t="shared" si="158"/>
        <v>0</v>
      </c>
      <c r="JH45" s="123">
        <v>810</v>
      </c>
      <c r="JI45" s="123"/>
      <c r="JJ45" s="124">
        <f t="shared" si="159"/>
        <v>1.6880978679949147E-2</v>
      </c>
      <c r="JK45" s="125">
        <f t="shared" si="160"/>
        <v>0</v>
      </c>
      <c r="JL45" s="125">
        <f t="shared" si="161"/>
        <v>810</v>
      </c>
      <c r="JM45" s="125" t="str">
        <f>IF(JH45&lt;&gt;"", IF(RANK(JL45, JL$5:JL$62)+COUNTIF(JL$5:JL45,JL45)-1&lt;=(JM$65-JK$63), RANK(JL45, JL$5:JL$62)+COUNTIF(JL$5:JL45,JL45)-1, ""), "")</f>
        <v/>
      </c>
      <c r="JN45" s="135">
        <f t="shared" si="162"/>
        <v>0</v>
      </c>
      <c r="JO45" s="123">
        <v>2291</v>
      </c>
      <c r="JP45" s="123"/>
      <c r="JQ45" s="124">
        <f t="shared" si="163"/>
        <v>5.0514850175291601E-2</v>
      </c>
      <c r="JR45" s="125">
        <f t="shared" si="164"/>
        <v>0</v>
      </c>
      <c r="JS45" s="125">
        <f t="shared" si="165"/>
        <v>2291</v>
      </c>
      <c r="JT45" s="125" t="str">
        <f>IF(JO45&lt;&gt;"", IF(RANK(JS45, JS$5:JS$62)+COUNTIF(JS$5:JS45,JS45)-1&lt;=(JT$65-JR$63), RANK(JS45, JS$5:JS$62)+COUNTIF(JS$5:JS45,JS45)-1, ""), "")</f>
        <v/>
      </c>
      <c r="JU45" s="135">
        <f t="shared" si="166"/>
        <v>0</v>
      </c>
      <c r="JV45" s="123">
        <v>453</v>
      </c>
      <c r="JW45" s="123"/>
      <c r="JX45" s="124">
        <f t="shared" si="167"/>
        <v>9.341747092303886E-3</v>
      </c>
      <c r="JY45" s="125">
        <f t="shared" si="168"/>
        <v>0</v>
      </c>
      <c r="JZ45" s="125">
        <f t="shared" si="169"/>
        <v>453</v>
      </c>
      <c r="KA45" s="125" t="str">
        <f>IF(JV45&lt;&gt;"", IF(RANK(JZ45, JZ$5:JZ$62)+COUNTIF(JZ$5:JZ45,JZ45)-1&lt;=(KA$65-JY$63), RANK(JZ45, JZ$5:JZ$62)+COUNTIF(JZ$5:JZ45,JZ45)-1, ""), "")</f>
        <v/>
      </c>
      <c r="KB45" s="135">
        <f t="shared" si="170"/>
        <v>0</v>
      </c>
      <c r="KC45" s="132" t="str">
        <f t="shared" si="171"/>
        <v/>
      </c>
      <c r="KD45" s="36">
        <f t="shared" si="172"/>
        <v>7123</v>
      </c>
      <c r="KE45" s="36">
        <v>5539</v>
      </c>
      <c r="KF45" s="36">
        <f t="shared" si="173"/>
        <v>12662</v>
      </c>
      <c r="KG45" s="37"/>
      <c r="KH45" s="67" t="str">
        <f t="shared" si="184"/>
        <v/>
      </c>
      <c r="KI45" s="69" t="str">
        <f t="shared" si="185"/>
        <v/>
      </c>
      <c r="KJ45" s="69" t="str">
        <f t="shared" si="174"/>
        <v/>
      </c>
      <c r="KK45" s="69"/>
      <c r="KL45" s="66" t="str">
        <f t="shared" si="175"/>
        <v/>
      </c>
      <c r="KM45" s="69" t="str">
        <f t="shared" si="176"/>
        <v/>
      </c>
      <c r="KN45" s="67" t="str">
        <f t="shared" si="177"/>
        <v/>
      </c>
      <c r="KO45" s="67" t="str">
        <f>IF(KN45&lt;&gt;"", IF(RANK(KN45, $KN$5:$KN$62)+COUNTIF(KN$5:KN45,KN45)-1&lt;=(400-$KJ$63-$KM$63), RANK(KN45, $KN$5:$KN$62)+COUNTIF(KN$5:KN45,KN45)-1, ""), "")</f>
        <v/>
      </c>
      <c r="KP45" s="76" t="str">
        <f t="shared" si="178"/>
        <v/>
      </c>
      <c r="KQ45" s="86" t="str">
        <f t="shared" si="186"/>
        <v/>
      </c>
      <c r="KS45" s="126">
        <f t="shared" si="187"/>
        <v>3.9668571000351006E-4</v>
      </c>
      <c r="KT45" s="45">
        <f t="shared" si="188"/>
        <v>0</v>
      </c>
      <c r="KU45" s="53">
        <f t="shared" si="179"/>
        <v>-3.9668571000351006E-4</v>
      </c>
      <c r="KW45" s="80" t="str">
        <f t="shared" si="189"/>
        <v/>
      </c>
      <c r="KX45" s="45" t="str">
        <f t="shared" si="180"/>
        <v/>
      </c>
      <c r="KY45" s="45" t="str">
        <f t="shared" si="190"/>
        <v/>
      </c>
      <c r="KZ45" s="127" t="str">
        <f t="shared" si="181"/>
        <v/>
      </c>
    </row>
    <row r="46" spans="1:312" ht="15" customHeight="1" x14ac:dyDescent="0.2">
      <c r="A46" s="128" t="s">
        <v>212</v>
      </c>
      <c r="B46" s="123"/>
      <c r="C46" s="123"/>
      <c r="D46" s="124" t="str">
        <f t="shared" si="182"/>
        <v/>
      </c>
      <c r="E46" s="125" t="str">
        <f t="shared" si="9"/>
        <v/>
      </c>
      <c r="F46" s="125" t="str">
        <f t="shared" si="183"/>
        <v/>
      </c>
      <c r="G46" s="125" t="str">
        <f>IF(B46&lt;&gt;"", IF(RANK(F46, F$5:F$62)+COUNTIF(F$5:F46,F46)-1&lt;=(G$65-E$63), RANK(F46, F$5:F$62)+COUNTIF(F$5:F46,F46)-1, ""), "")</f>
        <v/>
      </c>
      <c r="H46" s="135" t="str">
        <f t="shared" si="10"/>
        <v/>
      </c>
      <c r="I46" s="123"/>
      <c r="J46" s="123"/>
      <c r="K46" s="124" t="str">
        <f t="shared" si="11"/>
        <v/>
      </c>
      <c r="L46" s="125" t="str">
        <f t="shared" si="12"/>
        <v/>
      </c>
      <c r="M46" s="125" t="str">
        <f t="shared" si="13"/>
        <v/>
      </c>
      <c r="N46" s="125" t="str">
        <f>IF(I46&lt;&gt;"", IF(RANK(M46, M$5:M$62)+COUNTIF(M$5:M46,M46)-1&lt;=(N$65-L$63), RANK(M46, M$5:M$62)+COUNTIF(M$5:M46,M46)-1, ""), "")</f>
        <v/>
      </c>
      <c r="O46" s="135" t="str">
        <f t="shared" si="14"/>
        <v/>
      </c>
      <c r="P46" s="123"/>
      <c r="Q46" s="123"/>
      <c r="R46" s="124" t="str">
        <f t="shared" si="15"/>
        <v/>
      </c>
      <c r="S46" s="125" t="str">
        <f t="shared" si="16"/>
        <v/>
      </c>
      <c r="T46" s="125" t="str">
        <f t="shared" si="17"/>
        <v/>
      </c>
      <c r="U46" s="125" t="str">
        <f>IF(P46&lt;&gt;"", IF(RANK(T46, T$5:T$62)+COUNTIF(T$5:T46,T46)-1&lt;=(U$65-S$63), RANK(T46, T$5:T$62)+COUNTIF(T$5:T46,T46)-1, ""), "")</f>
        <v/>
      </c>
      <c r="V46" s="135" t="str">
        <f t="shared" si="18"/>
        <v/>
      </c>
      <c r="W46" s="123"/>
      <c r="X46" s="123"/>
      <c r="Y46" s="124" t="str">
        <f t="shared" si="19"/>
        <v/>
      </c>
      <c r="Z46" s="125" t="str">
        <f t="shared" si="20"/>
        <v/>
      </c>
      <c r="AA46" s="125" t="str">
        <f t="shared" si="21"/>
        <v/>
      </c>
      <c r="AB46" s="125" t="str">
        <f>IF(W46&lt;&gt;"", IF(RANK(AA46, AA$5:AA$62)+COUNTIF(AA$5:AA46,AA46)-1&lt;=(AB$65-Z$63), RANK(AA46, AA$5:AA$62)+COUNTIF(AA$5:AA46,AA46)-1, ""), "")</f>
        <v/>
      </c>
      <c r="AC46" s="135" t="str">
        <f t="shared" si="22"/>
        <v/>
      </c>
      <c r="AD46" s="123"/>
      <c r="AE46" s="123"/>
      <c r="AF46" s="124" t="str">
        <f t="shared" si="23"/>
        <v/>
      </c>
      <c r="AG46" s="125" t="str">
        <f t="shared" si="24"/>
        <v/>
      </c>
      <c r="AH46" s="125" t="str">
        <f t="shared" si="25"/>
        <v/>
      </c>
      <c r="AI46" s="125" t="str">
        <f>IF(AD46&lt;&gt;"", IF(RANK(AH46, AH$5:AH$62)+COUNTIF(AH$5:AH46,AH46)-1&lt;=(AI$65-AG$63), RANK(AH46, AH$5:AH$62)+COUNTIF(AH$5:AH46,AH46)-1, ""), "")</f>
        <v/>
      </c>
      <c r="AJ46" s="135" t="str">
        <f t="shared" si="26"/>
        <v/>
      </c>
      <c r="AK46" s="123"/>
      <c r="AL46" s="123"/>
      <c r="AM46" s="124" t="str">
        <f t="shared" si="27"/>
        <v/>
      </c>
      <c r="AN46" s="125" t="str">
        <f t="shared" si="28"/>
        <v/>
      </c>
      <c r="AO46" s="125" t="str">
        <f t="shared" si="29"/>
        <v/>
      </c>
      <c r="AP46" s="125" t="str">
        <f>IF(AK46&lt;&gt;"", IF(RANK(AO46, AO$5:AO$62)+COUNTIF(AO$5:AO46,AO46)-1&lt;=(AP$65-AN$63), RANK(AO46, AO$5:AO$62)+COUNTIF(AO$5:AO46,AO46)-1, ""), "")</f>
        <v/>
      </c>
      <c r="AQ46" s="135" t="str">
        <f t="shared" si="30"/>
        <v/>
      </c>
      <c r="AR46" s="123"/>
      <c r="AS46" s="123"/>
      <c r="AT46" s="124" t="str">
        <f t="shared" si="31"/>
        <v/>
      </c>
      <c r="AU46" s="125" t="str">
        <f t="shared" si="32"/>
        <v/>
      </c>
      <c r="AV46" s="125" t="str">
        <f t="shared" si="33"/>
        <v/>
      </c>
      <c r="AW46" s="125" t="str">
        <f>IF(AR46&lt;&gt;"", IF(RANK(AV46, AV$5:AV$62)+COUNTIF(AV$5:AV46,AV46)-1&lt;=(AW$65-AU$63), RANK(AV46, AV$5:AV$62)+COUNTIF(AV$5:AV46,AV46)-1, ""), "")</f>
        <v/>
      </c>
      <c r="AX46" s="135" t="str">
        <f t="shared" si="34"/>
        <v/>
      </c>
      <c r="AY46" s="123"/>
      <c r="AZ46" s="123"/>
      <c r="BA46" s="124" t="str">
        <f t="shared" si="35"/>
        <v/>
      </c>
      <c r="BB46" s="125" t="str">
        <f t="shared" si="36"/>
        <v/>
      </c>
      <c r="BC46" s="125" t="str">
        <f t="shared" si="37"/>
        <v/>
      </c>
      <c r="BD46" s="125" t="str">
        <f>IF(AY46&lt;&gt;"", IF(RANK(BC46, BC$5:BC$62)+COUNTIF(BC$5:BC46,BC46)-1&lt;=(BD$65-BB$63), RANK(BC46, BC$5:BC$62)+COUNTIF(BC$5:BC46,BC46)-1, ""), "")</f>
        <v/>
      </c>
      <c r="BE46" s="135" t="str">
        <f t="shared" si="38"/>
        <v/>
      </c>
      <c r="BF46" s="123"/>
      <c r="BG46" s="123"/>
      <c r="BH46" s="124" t="str">
        <f t="shared" si="39"/>
        <v/>
      </c>
      <c r="BI46" s="125" t="str">
        <f t="shared" si="40"/>
        <v/>
      </c>
      <c r="BJ46" s="125" t="str">
        <f t="shared" si="41"/>
        <v/>
      </c>
      <c r="BK46" s="125" t="str">
        <f>IF(BF46&lt;&gt;"", IF(RANK(BJ46, BJ$5:BJ$62)+COUNTIF(BJ$5:BJ46,BJ46)-1&lt;=(BK$65-BI$63), RANK(BJ46, BJ$5:BJ$62)+COUNTIF(BJ$5:BJ46,BJ46)-1, ""), "")</f>
        <v/>
      </c>
      <c r="BL46" s="135" t="str">
        <f t="shared" si="42"/>
        <v/>
      </c>
      <c r="BM46" s="123"/>
      <c r="BN46" s="123"/>
      <c r="BO46" s="124" t="str">
        <f t="shared" si="43"/>
        <v/>
      </c>
      <c r="BP46" s="125" t="str">
        <f t="shared" si="44"/>
        <v/>
      </c>
      <c r="BQ46" s="125" t="str">
        <f t="shared" si="45"/>
        <v/>
      </c>
      <c r="BR46" s="125" t="str">
        <f>IF(BM46&lt;&gt;"", IF(RANK(BQ46, BQ$5:BQ$62)+COUNTIF(BQ$5:BQ46,BQ46)-1&lt;=(BR$65-BP$63), RANK(BQ46, BQ$5:BQ$62)+COUNTIF(BQ$5:BQ46,BQ46)-1, ""), "")</f>
        <v/>
      </c>
      <c r="BS46" s="135" t="str">
        <f t="shared" si="46"/>
        <v/>
      </c>
      <c r="BT46" s="123"/>
      <c r="BU46" s="123"/>
      <c r="BV46" s="124" t="str">
        <f t="shared" si="47"/>
        <v/>
      </c>
      <c r="BW46" s="125" t="str">
        <f t="shared" si="48"/>
        <v/>
      </c>
      <c r="BX46" s="125" t="str">
        <f t="shared" si="49"/>
        <v/>
      </c>
      <c r="BY46" s="125" t="str">
        <f>IF(BT46&lt;&gt;"", IF(RANK(BX46, BX$5:BX$62)+COUNTIF(BX$5:BX46,BX46)-1&lt;=(BY$65-BW$63), RANK(BX46, BX$5:BX$62)+COUNTIF(BX$5:BX46,BX46)-1, ""), "")</f>
        <v/>
      </c>
      <c r="BZ46" s="135" t="str">
        <f t="shared" si="50"/>
        <v/>
      </c>
      <c r="CA46" s="123"/>
      <c r="CB46" s="123"/>
      <c r="CC46" s="124" t="str">
        <f t="shared" si="51"/>
        <v/>
      </c>
      <c r="CD46" s="125" t="str">
        <f t="shared" si="52"/>
        <v/>
      </c>
      <c r="CE46" s="125" t="str">
        <f t="shared" si="53"/>
        <v/>
      </c>
      <c r="CF46" s="125" t="str">
        <f>IF(CA46&lt;&gt;"", IF(RANK(CE46, CE$5:CE$62)+COUNTIF(CE$5:CE46,CE46)-1&lt;=(CF$65-CD$63), RANK(CE46, CE$5:CE$62)+COUNTIF(CE$5:CE46,CE46)-1, ""), "")</f>
        <v/>
      </c>
      <c r="CG46" s="135" t="str">
        <f t="shared" si="54"/>
        <v/>
      </c>
      <c r="CH46" s="123"/>
      <c r="CI46" s="123"/>
      <c r="CJ46" s="124" t="str">
        <f t="shared" si="55"/>
        <v/>
      </c>
      <c r="CK46" s="125" t="str">
        <f t="shared" si="56"/>
        <v/>
      </c>
      <c r="CL46" s="125" t="str">
        <f t="shared" si="57"/>
        <v/>
      </c>
      <c r="CM46" s="125" t="str">
        <f>IF(CH46&lt;&gt;"", IF(RANK(CL46, CL$5:CL$62)+COUNTIF(CL$5:CL46,CL46)-1&lt;=(CM$65-CK$63), RANK(CL46, CL$5:CL$62)+COUNTIF(CL$5:CL46,CL46)-1, ""), "")</f>
        <v/>
      </c>
      <c r="CN46" s="135" t="str">
        <f t="shared" si="58"/>
        <v/>
      </c>
      <c r="CO46" s="123"/>
      <c r="CP46" s="123"/>
      <c r="CQ46" s="124" t="str">
        <f t="shared" si="59"/>
        <v/>
      </c>
      <c r="CR46" s="125" t="str">
        <f t="shared" si="60"/>
        <v/>
      </c>
      <c r="CS46" s="125" t="str">
        <f t="shared" si="61"/>
        <v/>
      </c>
      <c r="CT46" s="125" t="str">
        <f>IF(CO46&lt;&gt;"", IF(RANK(CS46, CS$5:CS$62)+COUNTIF(CS$5:CS46,CS46)-1&lt;=(CT$65-CR$63), RANK(CS46, CS$5:CS$62)+COUNTIF(CS$5:CS46,CS46)-1, ""), "")</f>
        <v/>
      </c>
      <c r="CU46" s="135" t="str">
        <f t="shared" si="62"/>
        <v/>
      </c>
      <c r="CV46" s="123"/>
      <c r="CW46" s="123"/>
      <c r="CX46" s="124" t="str">
        <f t="shared" si="63"/>
        <v/>
      </c>
      <c r="CY46" s="125" t="str">
        <f t="shared" si="64"/>
        <v/>
      </c>
      <c r="CZ46" s="125" t="str">
        <f t="shared" si="65"/>
        <v/>
      </c>
      <c r="DA46" s="125" t="str">
        <f>IF(CV46&lt;&gt;"", IF(RANK(CZ46, CZ$5:CZ$62)+COUNTIF(CZ$5:CZ46,CZ46)-1&lt;=(DA$65-CY$63), RANK(CZ46, CZ$5:CZ$62)+COUNTIF(CZ$5:CZ46,CZ46)-1, ""), "")</f>
        <v/>
      </c>
      <c r="DB46" s="135" t="str">
        <f t="shared" si="66"/>
        <v/>
      </c>
      <c r="DC46" s="123"/>
      <c r="DD46" s="123"/>
      <c r="DE46" s="124" t="str">
        <f t="shared" si="67"/>
        <v/>
      </c>
      <c r="DF46" s="125" t="str">
        <f t="shared" si="68"/>
        <v/>
      </c>
      <c r="DG46" s="125" t="str">
        <f t="shared" si="69"/>
        <v/>
      </c>
      <c r="DH46" s="125" t="str">
        <f>IF(DC46&lt;&gt;"", IF(RANK(DG46, DG$5:DG$62)+COUNTIF(DG$5:DG46,DG46)-1&lt;=(DH$65-DF$63), RANK(DG46, DG$5:DG$62)+COUNTIF(DG$5:DG46,DG46)-1, ""), "")</f>
        <v/>
      </c>
      <c r="DI46" s="135" t="str">
        <f t="shared" si="70"/>
        <v/>
      </c>
      <c r="DJ46" s="123"/>
      <c r="DK46" s="123"/>
      <c r="DL46" s="124" t="str">
        <f t="shared" si="71"/>
        <v/>
      </c>
      <c r="DM46" s="125" t="str">
        <f t="shared" si="72"/>
        <v/>
      </c>
      <c r="DN46" s="125" t="str">
        <f t="shared" si="73"/>
        <v/>
      </c>
      <c r="DO46" s="125" t="str">
        <f>IF(DJ46&lt;&gt;"", IF(RANK(DN46, DN$5:DN$62)+COUNTIF(DN$5:DN46,DN46)-1&lt;=(DO$65-DM$63), RANK(DN46, DN$5:DN$62)+COUNTIF(DN$5:DN46,DN46)-1, ""), "")</f>
        <v/>
      </c>
      <c r="DP46" s="135" t="str">
        <f t="shared" si="74"/>
        <v/>
      </c>
      <c r="DQ46" s="123"/>
      <c r="DR46" s="123"/>
      <c r="DS46" s="124" t="str">
        <f t="shared" si="75"/>
        <v/>
      </c>
      <c r="DT46" s="125" t="str">
        <f t="shared" si="76"/>
        <v/>
      </c>
      <c r="DU46" s="125" t="str">
        <f t="shared" si="77"/>
        <v/>
      </c>
      <c r="DV46" s="125" t="str">
        <f>IF(DQ46&lt;&gt;"", IF(RANK(DU46, DU$5:DU$62)+COUNTIF(DU$5:DU46,DU46)-1&lt;=(DV$65-DT$63), RANK(DU46, DU$5:DU$62)+COUNTIF(DU$5:DU46,DU46)-1, ""), "")</f>
        <v/>
      </c>
      <c r="DW46" s="135" t="str">
        <f t="shared" si="78"/>
        <v/>
      </c>
      <c r="DX46" s="123"/>
      <c r="DY46" s="123"/>
      <c r="DZ46" s="124" t="str">
        <f t="shared" si="79"/>
        <v/>
      </c>
      <c r="EA46" s="125" t="str">
        <f t="shared" si="80"/>
        <v/>
      </c>
      <c r="EB46" s="125" t="str">
        <f t="shared" si="81"/>
        <v/>
      </c>
      <c r="EC46" s="125" t="str">
        <f>IF(DX46&lt;&gt;"", IF(RANK(EB46, EB$5:EB$62)+COUNTIF(EB$5:EB46,EB46)-1&lt;=(EC$65-EA$63), RANK(EB46, EB$5:EB$62)+COUNTIF(EB$5:EB46,EB46)-1, ""), "")</f>
        <v/>
      </c>
      <c r="ED46" s="135" t="str">
        <f t="shared" si="82"/>
        <v/>
      </c>
      <c r="EE46" s="123"/>
      <c r="EF46" s="123"/>
      <c r="EG46" s="124" t="str">
        <f t="shared" si="83"/>
        <v/>
      </c>
      <c r="EH46" s="125" t="str">
        <f t="shared" si="84"/>
        <v/>
      </c>
      <c r="EI46" s="125" t="str">
        <f t="shared" si="85"/>
        <v/>
      </c>
      <c r="EJ46" s="125" t="str">
        <f>IF(EE46&lt;&gt;"", IF(RANK(EI46, EI$5:EI$62)+COUNTIF(EI$5:EI46,EI46)-1&lt;=(EJ$65-EH$63), RANK(EI46, EI$5:EI$62)+COUNTIF(EI$5:EI46,EI46)-1, ""), "")</f>
        <v/>
      </c>
      <c r="EK46" s="135" t="str">
        <f t="shared" si="86"/>
        <v/>
      </c>
      <c r="EL46" s="123"/>
      <c r="EM46" s="123"/>
      <c r="EN46" s="124" t="str">
        <f t="shared" si="87"/>
        <v/>
      </c>
      <c r="EO46" s="125" t="str">
        <f t="shared" si="88"/>
        <v/>
      </c>
      <c r="EP46" s="125" t="str">
        <f t="shared" si="89"/>
        <v/>
      </c>
      <c r="EQ46" s="125" t="str">
        <f>IF(EL46&lt;&gt;"", IF(RANK(EP46, EP$5:EP$62)+COUNTIF(EP$5:EP46,EP46)-1&lt;=(EQ$65-EO$63), RANK(EP46, EP$5:EP$62)+COUNTIF(EP$5:EP46,EP46)-1, ""), "")</f>
        <v/>
      </c>
      <c r="ER46" s="135" t="str">
        <f t="shared" si="90"/>
        <v/>
      </c>
      <c r="ES46" s="123"/>
      <c r="ET46" s="123"/>
      <c r="EU46" s="124" t="str">
        <f t="shared" si="91"/>
        <v/>
      </c>
      <c r="EV46" s="125" t="str">
        <f t="shared" si="92"/>
        <v/>
      </c>
      <c r="EW46" s="125" t="str">
        <f t="shared" si="93"/>
        <v/>
      </c>
      <c r="EX46" s="125" t="str">
        <f>IF(ES46&lt;&gt;"", IF(RANK(EW46, EW$5:EW$62)+COUNTIF(EW$5:EW46,EW46)-1&lt;=(EX$65-EV$63), RANK(EW46, EW$5:EW$62)+COUNTIF(EW$5:EW46,EW46)-1, ""), "")</f>
        <v/>
      </c>
      <c r="EY46" s="135" t="str">
        <f t="shared" si="94"/>
        <v/>
      </c>
      <c r="EZ46" s="123"/>
      <c r="FA46" s="123"/>
      <c r="FB46" s="124" t="str">
        <f t="shared" si="95"/>
        <v/>
      </c>
      <c r="FC46" s="125" t="str">
        <f t="shared" si="96"/>
        <v/>
      </c>
      <c r="FD46" s="125" t="str">
        <f t="shared" si="97"/>
        <v/>
      </c>
      <c r="FE46" s="125" t="str">
        <f>IF(EZ46&lt;&gt;"", IF(RANK(FD46, FD$5:FD$62)+COUNTIF(FD$5:FD46,FD46)-1&lt;=(FE$65-FC$63), RANK(FD46, FD$5:FD$62)+COUNTIF(FD$5:FD46,FD46)-1, ""), "")</f>
        <v/>
      </c>
      <c r="FF46" s="135" t="str">
        <f t="shared" si="98"/>
        <v/>
      </c>
      <c r="FG46" s="123"/>
      <c r="FH46" s="123"/>
      <c r="FI46" s="124" t="str">
        <f t="shared" si="99"/>
        <v/>
      </c>
      <c r="FJ46" s="125" t="str">
        <f t="shared" si="100"/>
        <v/>
      </c>
      <c r="FK46" s="125" t="str">
        <f t="shared" si="101"/>
        <v/>
      </c>
      <c r="FL46" s="125" t="str">
        <f>IF(FG46&lt;&gt;"", IF(RANK(FK46, FK$5:FK$62)+COUNTIF(FK$5:FK46,FK46)-1&lt;=(FL$65-FJ$63), RANK(FK46, FK$5:FK$62)+COUNTIF(FK$5:FK46,FK46)-1, ""), "")</f>
        <v/>
      </c>
      <c r="FM46" s="135" t="str">
        <f t="shared" si="102"/>
        <v/>
      </c>
      <c r="FN46" s="123"/>
      <c r="FO46" s="123"/>
      <c r="FP46" s="124" t="str">
        <f t="shared" si="103"/>
        <v/>
      </c>
      <c r="FQ46" s="125" t="str">
        <f t="shared" si="104"/>
        <v/>
      </c>
      <c r="FR46" s="125" t="str">
        <f t="shared" si="105"/>
        <v/>
      </c>
      <c r="FS46" s="125" t="str">
        <f>IF(FN46&lt;&gt;"", IF(RANK(FR46, FR$5:FR$62)+COUNTIF(FR$5:FR46,FR46)-1&lt;=(FS$65-FQ$63), RANK(FR46, FR$5:FR$62)+COUNTIF(FR$5:FR46,FR46)-1, ""), "")</f>
        <v/>
      </c>
      <c r="FT46" s="135" t="str">
        <f t="shared" si="106"/>
        <v/>
      </c>
      <c r="FU46" s="123"/>
      <c r="FV46" s="123"/>
      <c r="FW46" s="124" t="str">
        <f t="shared" si="107"/>
        <v/>
      </c>
      <c r="FX46" s="125" t="str">
        <f t="shared" si="108"/>
        <v/>
      </c>
      <c r="FY46" s="125" t="str">
        <f t="shared" si="109"/>
        <v/>
      </c>
      <c r="FZ46" s="125" t="str">
        <f>IF(FU46&lt;&gt;"", IF(RANK(FY46, FY$5:FY$62)+COUNTIF(FY$5:FY46,FY46)-1&lt;=(FZ$65-FX$63), RANK(FY46, FY$5:FY$62)+COUNTIF(FY$5:FY46,FY46)-1, ""), "")</f>
        <v/>
      </c>
      <c r="GA46" s="135" t="str">
        <f t="shared" si="110"/>
        <v/>
      </c>
      <c r="GB46" s="123"/>
      <c r="GC46" s="123"/>
      <c r="GD46" s="124" t="str">
        <f t="shared" si="111"/>
        <v/>
      </c>
      <c r="GE46" s="125" t="str">
        <f t="shared" si="112"/>
        <v/>
      </c>
      <c r="GF46" s="125" t="str">
        <f t="shared" si="113"/>
        <v/>
      </c>
      <c r="GG46" s="125" t="str">
        <f>IF(GB46&lt;&gt;"", IF(RANK(GF46, GF$5:GF$62)+COUNTIF(GF$5:GF46,GF46)-1&lt;=(GG$65-GE$63), RANK(GF46, GF$5:GF$62)+COUNTIF(GF$5:GF46,GF46)-1, ""), "")</f>
        <v/>
      </c>
      <c r="GH46" s="135" t="str">
        <f t="shared" si="114"/>
        <v/>
      </c>
      <c r="GI46" s="123"/>
      <c r="GJ46" s="123"/>
      <c r="GK46" s="124" t="str">
        <f t="shared" si="115"/>
        <v/>
      </c>
      <c r="GL46" s="125" t="str">
        <f t="shared" si="116"/>
        <v/>
      </c>
      <c r="GM46" s="125" t="str">
        <f t="shared" si="117"/>
        <v/>
      </c>
      <c r="GN46" s="125" t="str">
        <f>IF(GI46&lt;&gt;"", IF(RANK(GM46, GM$5:GM$62)+COUNTIF(GM$5:GM46,GM46)-1&lt;=(GN$65-GL$63), RANK(GM46, GM$5:GM$62)+COUNTIF(GM$5:GM46,GM46)-1, ""), "")</f>
        <v/>
      </c>
      <c r="GO46" s="135" t="str">
        <f t="shared" si="118"/>
        <v/>
      </c>
      <c r="GP46" s="123"/>
      <c r="GQ46" s="123"/>
      <c r="GR46" s="124" t="str">
        <f t="shared" si="119"/>
        <v/>
      </c>
      <c r="GS46" s="125" t="str">
        <f t="shared" si="120"/>
        <v/>
      </c>
      <c r="GT46" s="125" t="str">
        <f t="shared" si="121"/>
        <v/>
      </c>
      <c r="GU46" s="125" t="str">
        <f>IF(GP46&lt;&gt;"", IF(RANK(GT46, GT$5:GT$62)+COUNTIF(GT$5:GT46,GT46)-1&lt;=(GU$65-GS$63), RANK(GT46, GT$5:GT$62)+COUNTIF(GT$5:GT46,GT46)-1, ""), "")</f>
        <v/>
      </c>
      <c r="GV46" s="135" t="str">
        <f t="shared" si="122"/>
        <v/>
      </c>
      <c r="GW46" s="123"/>
      <c r="GX46" s="123"/>
      <c r="GY46" s="124" t="str">
        <f t="shared" si="123"/>
        <v/>
      </c>
      <c r="GZ46" s="125" t="str">
        <f t="shared" si="124"/>
        <v/>
      </c>
      <c r="HA46" s="125" t="str">
        <f t="shared" si="125"/>
        <v/>
      </c>
      <c r="HB46" s="125" t="str">
        <f>IF(GW46&lt;&gt;"", IF(RANK(HA46, HA$5:HA$62)+COUNTIF(HA$5:HA46,HA46)-1&lt;=(HB$65-GZ$63), RANK(HA46, HA$5:HA$62)+COUNTIF(HA$5:HA46,HA46)-1, ""), "")</f>
        <v/>
      </c>
      <c r="HC46" s="135" t="str">
        <f t="shared" si="126"/>
        <v/>
      </c>
      <c r="HD46" s="123"/>
      <c r="HE46" s="123"/>
      <c r="HF46" s="124" t="str">
        <f t="shared" si="127"/>
        <v/>
      </c>
      <c r="HG46" s="125" t="str">
        <f t="shared" si="128"/>
        <v/>
      </c>
      <c r="HH46" s="125" t="str">
        <f t="shared" si="129"/>
        <v/>
      </c>
      <c r="HI46" s="125" t="str">
        <f>IF(HD46&lt;&gt;"", IF(RANK(HH46, HH$5:HH$62)+COUNTIF(HH$5:HH46,HH46)-1&lt;=(HI$65-HG$63), RANK(HH46, HH$5:HH$62)+COUNTIF(HH$5:HH46,HH46)-1, ""), "")</f>
        <v/>
      </c>
      <c r="HJ46" s="135" t="str">
        <f t="shared" si="130"/>
        <v/>
      </c>
      <c r="HK46" s="123"/>
      <c r="HL46" s="123"/>
      <c r="HM46" s="124" t="str">
        <f t="shared" si="131"/>
        <v/>
      </c>
      <c r="HN46" s="125" t="str">
        <f t="shared" si="132"/>
        <v/>
      </c>
      <c r="HO46" s="125" t="str">
        <f t="shared" si="133"/>
        <v/>
      </c>
      <c r="HP46" s="125" t="str">
        <f>IF(HK46&lt;&gt;"", IF(RANK(HO46, HO$5:HO$62)+COUNTIF(HO$5:HO46,HO46)-1&lt;=(HP$65-HN$63), RANK(HO46, HO$5:HO$62)+COUNTIF(HO$5:HO46,HO46)-1, ""), "")</f>
        <v/>
      </c>
      <c r="HQ46" s="135" t="str">
        <f t="shared" si="134"/>
        <v/>
      </c>
      <c r="HR46" s="123"/>
      <c r="HS46" s="123"/>
      <c r="HT46" s="124" t="str">
        <f t="shared" si="135"/>
        <v/>
      </c>
      <c r="HU46" s="125" t="str">
        <f t="shared" si="136"/>
        <v/>
      </c>
      <c r="HV46" s="125" t="str">
        <f t="shared" si="137"/>
        <v/>
      </c>
      <c r="HW46" s="125" t="str">
        <f>IF(HR46&lt;&gt;"", IF(RANK(HV46, HV$5:HV$62)+COUNTIF(HV$5:HV46,HV46)-1&lt;=(HW$65-HU$63), RANK(HV46, HV$5:HV$62)+COUNTIF(HV$5:HV46,HV46)-1, ""), "")</f>
        <v/>
      </c>
      <c r="HX46" s="135" t="str">
        <f t="shared" si="138"/>
        <v/>
      </c>
      <c r="HY46" s="123"/>
      <c r="HZ46" s="123"/>
      <c r="IA46" s="124" t="str">
        <f t="shared" si="139"/>
        <v/>
      </c>
      <c r="IB46" s="125" t="str">
        <f t="shared" si="140"/>
        <v/>
      </c>
      <c r="IC46" s="125" t="str">
        <f t="shared" si="141"/>
        <v/>
      </c>
      <c r="ID46" s="125" t="str">
        <f>IF(HY46&lt;&gt;"", IF(RANK(IC46, IC$5:IC$62)+COUNTIF(IC$5:IC46,IC46)-1&lt;=(ID$65-IB$63), RANK(IC46, IC$5:IC$62)+COUNTIF(IC$5:IC46,IC46)-1, ""), "")</f>
        <v/>
      </c>
      <c r="IE46" s="135" t="str">
        <f t="shared" si="142"/>
        <v/>
      </c>
      <c r="IF46" s="123"/>
      <c r="IG46" s="123"/>
      <c r="IH46" s="124" t="str">
        <f t="shared" si="143"/>
        <v/>
      </c>
      <c r="II46" s="125" t="str">
        <f t="shared" si="144"/>
        <v/>
      </c>
      <c r="IJ46" s="125" t="str">
        <f t="shared" si="145"/>
        <v/>
      </c>
      <c r="IK46" s="125" t="str">
        <f>IF(IF46&lt;&gt;"", IF(RANK(IJ46, IJ$5:IJ$62)+COUNTIF(IJ$5:IJ46,IJ46)-1&lt;=(IK$65-II$63), RANK(IJ46, IJ$5:IJ$62)+COUNTIF(IJ$5:IJ46,IJ46)-1, ""), "")</f>
        <v/>
      </c>
      <c r="IL46" s="135" t="str">
        <f t="shared" si="146"/>
        <v/>
      </c>
      <c r="IM46" s="123"/>
      <c r="IN46" s="123"/>
      <c r="IO46" s="124" t="str">
        <f t="shared" si="147"/>
        <v/>
      </c>
      <c r="IP46" s="125" t="str">
        <f t="shared" si="148"/>
        <v/>
      </c>
      <c r="IQ46" s="125" t="str">
        <f t="shared" si="149"/>
        <v/>
      </c>
      <c r="IR46" s="125" t="str">
        <f>IF(IM46&lt;&gt;"", IF(RANK(IQ46, IQ$5:IQ$62)+COUNTIF(IQ$5:IQ46,IQ46)-1&lt;=(IR$65-IP$63), RANK(IQ46, IQ$5:IQ$62)+COUNTIF(IQ$5:IQ46,IQ46)-1, ""), "")</f>
        <v/>
      </c>
      <c r="IS46" s="135" t="str">
        <f t="shared" si="150"/>
        <v/>
      </c>
      <c r="IT46" s="123">
        <v>752</v>
      </c>
      <c r="IU46" s="123"/>
      <c r="IV46" s="124">
        <f t="shared" si="151"/>
        <v>1.5468794997325874E-2</v>
      </c>
      <c r="IW46" s="125">
        <f t="shared" si="152"/>
        <v>0</v>
      </c>
      <c r="IX46" s="125">
        <f t="shared" si="153"/>
        <v>752</v>
      </c>
      <c r="IY46" s="125" t="str">
        <f>IF(IT46&lt;&gt;"", IF(RANK(IX46, IX$5:IX$62)+COUNTIF(IX$5:IX46,IX46)-1&lt;=(IY$65-IW$63), RANK(IX46, IX$5:IX$62)+COUNTIF(IX$5:IX46,IX46)-1, ""), "")</f>
        <v/>
      </c>
      <c r="IZ46" s="135">
        <f t="shared" si="154"/>
        <v>0</v>
      </c>
      <c r="JA46" s="123">
        <v>1161</v>
      </c>
      <c r="JB46" s="123"/>
      <c r="JC46" s="124">
        <f t="shared" si="155"/>
        <v>2.3616761594792514E-2</v>
      </c>
      <c r="JD46" s="125">
        <f t="shared" si="156"/>
        <v>0</v>
      </c>
      <c r="JE46" s="125">
        <f t="shared" si="157"/>
        <v>1161</v>
      </c>
      <c r="JF46" s="125" t="str">
        <f>IF(JA46&lt;&gt;"", IF(RANK(JE46, JE$5:JE$62)+COUNTIF(JE$5:JE46,JE46)-1&lt;=(JF$65-JD$63), RANK(JE46, JE$5:JE$62)+COUNTIF(JE$5:JE46,JE46)-1, ""), "")</f>
        <v/>
      </c>
      <c r="JG46" s="135">
        <f t="shared" si="158"/>
        <v>0</v>
      </c>
      <c r="JH46" s="123">
        <v>431</v>
      </c>
      <c r="JI46" s="123"/>
      <c r="JJ46" s="124">
        <f t="shared" si="159"/>
        <v>8.9823479148865223E-3</v>
      </c>
      <c r="JK46" s="125">
        <f t="shared" si="160"/>
        <v>0</v>
      </c>
      <c r="JL46" s="125">
        <f t="shared" si="161"/>
        <v>431</v>
      </c>
      <c r="JM46" s="125" t="str">
        <f>IF(JH46&lt;&gt;"", IF(RANK(JL46, JL$5:JL$62)+COUNTIF(JL$5:JL46,JL46)-1&lt;=(JM$65-JK$63), RANK(JL46, JL$5:JL$62)+COUNTIF(JL$5:JL46,JL46)-1, ""), "")</f>
        <v/>
      </c>
      <c r="JN46" s="135">
        <f t="shared" si="162"/>
        <v>0</v>
      </c>
      <c r="JO46" s="123">
        <v>889</v>
      </c>
      <c r="JP46" s="123"/>
      <c r="JQ46" s="124">
        <f t="shared" si="163"/>
        <v>1.9601790399753048E-2</v>
      </c>
      <c r="JR46" s="125">
        <f t="shared" si="164"/>
        <v>0</v>
      </c>
      <c r="JS46" s="125">
        <f t="shared" si="165"/>
        <v>889</v>
      </c>
      <c r="JT46" s="125" t="str">
        <f>IF(JO46&lt;&gt;"", IF(RANK(JS46, JS$5:JS$62)+COUNTIF(JS$5:JS46,JS46)-1&lt;=(JT$65-JR$63), RANK(JS46, JS$5:JS$62)+COUNTIF(JS$5:JS46,JS46)-1, ""), "")</f>
        <v/>
      </c>
      <c r="JU46" s="135">
        <f t="shared" si="166"/>
        <v>0</v>
      </c>
      <c r="JV46" s="123">
        <v>973</v>
      </c>
      <c r="JW46" s="123"/>
      <c r="JX46" s="124">
        <f t="shared" si="167"/>
        <v>2.0065165388105256E-2</v>
      </c>
      <c r="JY46" s="125">
        <f t="shared" si="168"/>
        <v>0</v>
      </c>
      <c r="JZ46" s="125">
        <f t="shared" si="169"/>
        <v>973</v>
      </c>
      <c r="KA46" s="125" t="str">
        <f>IF(JV46&lt;&gt;"", IF(RANK(JZ46, JZ$5:JZ$62)+COUNTIF(JZ$5:JZ46,JZ46)-1&lt;=(KA$65-JY$63), RANK(JZ46, JZ$5:JZ$62)+COUNTIF(JZ$5:JZ46,JZ46)-1, ""), "")</f>
        <v/>
      </c>
      <c r="KB46" s="135">
        <f t="shared" si="170"/>
        <v>0</v>
      </c>
      <c r="KC46" s="132" t="str">
        <f t="shared" si="171"/>
        <v/>
      </c>
      <c r="KD46" s="36">
        <f t="shared" si="172"/>
        <v>4206</v>
      </c>
      <c r="KE46" s="36">
        <v>3834</v>
      </c>
      <c r="KF46" s="36">
        <f t="shared" si="173"/>
        <v>8040</v>
      </c>
      <c r="KG46" s="37"/>
      <c r="KH46" s="67" t="str">
        <f t="shared" si="184"/>
        <v/>
      </c>
      <c r="KI46" s="69" t="str">
        <f t="shared" si="185"/>
        <v/>
      </c>
      <c r="KJ46" s="69" t="str">
        <f t="shared" si="174"/>
        <v/>
      </c>
      <c r="KK46" s="69"/>
      <c r="KL46" s="66" t="str">
        <f t="shared" si="175"/>
        <v/>
      </c>
      <c r="KM46" s="69" t="str">
        <f t="shared" si="176"/>
        <v/>
      </c>
      <c r="KN46" s="67" t="str">
        <f t="shared" si="177"/>
        <v/>
      </c>
      <c r="KO46" s="67" t="str">
        <f>IF(KN46&lt;&gt;"", IF(RANK(KN46, $KN$5:$KN$62)+COUNTIF(KN$5:KN46,KN46)-1&lt;=(400-$KJ$63-$KM$63), RANK(KN46, $KN$5:$KN$62)+COUNTIF(KN$5:KN46,KN46)-1, ""), "")</f>
        <v/>
      </c>
      <c r="KP46" s="76" t="str">
        <f t="shared" si="178"/>
        <v/>
      </c>
      <c r="KQ46" s="86" t="str">
        <f t="shared" si="186"/>
        <v/>
      </c>
      <c r="KS46" s="126">
        <f t="shared" si="187"/>
        <v>2.5188383418324288E-4</v>
      </c>
      <c r="KT46" s="45">
        <f t="shared" si="188"/>
        <v>0</v>
      </c>
      <c r="KU46" s="53">
        <f t="shared" si="179"/>
        <v>-2.5188383418324288E-4</v>
      </c>
      <c r="KW46" s="80" t="str">
        <f t="shared" si="189"/>
        <v/>
      </c>
      <c r="KX46" s="45" t="str">
        <f t="shared" si="180"/>
        <v/>
      </c>
      <c r="KY46" s="45" t="str">
        <f t="shared" si="190"/>
        <v/>
      </c>
      <c r="KZ46" s="127" t="str">
        <f t="shared" si="181"/>
        <v/>
      </c>
    </row>
    <row r="47" spans="1:312" ht="15" customHeight="1" x14ac:dyDescent="0.2">
      <c r="A47" s="136" t="s">
        <v>213</v>
      </c>
      <c r="B47" s="137">
        <v>1180</v>
      </c>
      <c r="C47" s="137"/>
      <c r="D47" s="138">
        <f t="shared" si="182"/>
        <v>2.3910840932117528E-2</v>
      </c>
      <c r="E47" s="139">
        <f t="shared" si="9"/>
        <v>0</v>
      </c>
      <c r="F47" s="139">
        <f t="shared" si="183"/>
        <v>1180</v>
      </c>
      <c r="G47" s="139" t="str">
        <f>IF(B47&lt;&gt;"", IF(RANK(F47, F$5:F$62)+COUNTIF(F$5:F47,F47)-1&lt;=(G$65-E$63), RANK(F47, F$5:F$62)+COUNTIF(F$5:F47,F47)-1, ""), "")</f>
        <v/>
      </c>
      <c r="H47" s="140">
        <f t="shared" si="10"/>
        <v>0</v>
      </c>
      <c r="I47" s="137">
        <v>1925</v>
      </c>
      <c r="J47" s="137"/>
      <c r="K47" s="138">
        <f t="shared" si="11"/>
        <v>4.1899745336612761E-2</v>
      </c>
      <c r="L47" s="139">
        <f t="shared" si="12"/>
        <v>0</v>
      </c>
      <c r="M47" s="139">
        <f t="shared" si="13"/>
        <v>1925</v>
      </c>
      <c r="N47" s="139" t="str">
        <f>IF(I47&lt;&gt;"", IF(RANK(M47, M$5:M$62)+COUNTIF(M$5:M47,M47)-1&lt;=(N$65-L$63), RANK(M47, M$5:M$62)+COUNTIF(M$5:M47,M47)-1, ""), "")</f>
        <v/>
      </c>
      <c r="O47" s="140">
        <f t="shared" si="14"/>
        <v>0</v>
      </c>
      <c r="P47" s="137">
        <v>490</v>
      </c>
      <c r="Q47" s="137"/>
      <c r="R47" s="138">
        <f t="shared" si="15"/>
        <v>1.1760470418816752E-2</v>
      </c>
      <c r="S47" s="139">
        <f t="shared" si="16"/>
        <v>0</v>
      </c>
      <c r="T47" s="139">
        <f t="shared" si="17"/>
        <v>490</v>
      </c>
      <c r="U47" s="139" t="str">
        <f>IF(P47&lt;&gt;"", IF(RANK(T47, T$5:T$62)+COUNTIF(T$5:T47,T47)-1&lt;=(U$65-S$63), RANK(T47, T$5:T$62)+COUNTIF(T$5:T47,T47)-1, ""), "")</f>
        <v/>
      </c>
      <c r="V47" s="140">
        <f t="shared" si="18"/>
        <v>0</v>
      </c>
      <c r="W47" s="137">
        <v>1272</v>
      </c>
      <c r="X47" s="137"/>
      <c r="Y47" s="138">
        <f t="shared" si="19"/>
        <v>3.1810338359966987E-2</v>
      </c>
      <c r="Z47" s="139">
        <f t="shared" si="20"/>
        <v>0</v>
      </c>
      <c r="AA47" s="139">
        <f t="shared" si="21"/>
        <v>1272</v>
      </c>
      <c r="AB47" s="139" t="str">
        <f>IF(W47&lt;&gt;"", IF(RANK(AA47, AA$5:AA$62)+COUNTIF(AA$5:AA47,AA47)-1&lt;=(AB$65-Z$63), RANK(AA47, AA$5:AA$62)+COUNTIF(AA$5:AA47,AA47)-1, ""), "")</f>
        <v/>
      </c>
      <c r="AC47" s="140">
        <f t="shared" si="22"/>
        <v>0</v>
      </c>
      <c r="AD47" s="137">
        <v>517</v>
      </c>
      <c r="AE47" s="137"/>
      <c r="AF47" s="138">
        <f t="shared" si="23"/>
        <v>1.3336428829386576E-2</v>
      </c>
      <c r="AG47" s="139">
        <f t="shared" si="24"/>
        <v>0</v>
      </c>
      <c r="AH47" s="139">
        <f t="shared" si="25"/>
        <v>517</v>
      </c>
      <c r="AI47" s="139" t="str">
        <f>IF(AD47&lt;&gt;"", IF(RANK(AH47, AH$5:AH$62)+COUNTIF(AH$5:AH47,AH47)-1&lt;=(AI$65-AG$63), RANK(AH47, AH$5:AH$62)+COUNTIF(AH$5:AH47,AH47)-1, ""), "")</f>
        <v/>
      </c>
      <c r="AJ47" s="140">
        <f t="shared" si="26"/>
        <v>0</v>
      </c>
      <c r="AK47" s="137">
        <v>1310</v>
      </c>
      <c r="AL47" s="137"/>
      <c r="AM47" s="138">
        <f t="shared" si="27"/>
        <v>2.6553156987939596E-2</v>
      </c>
      <c r="AN47" s="139">
        <f t="shared" si="28"/>
        <v>0</v>
      </c>
      <c r="AO47" s="139">
        <f t="shared" si="29"/>
        <v>1310</v>
      </c>
      <c r="AP47" s="139" t="str">
        <f>IF(AK47&lt;&gt;"", IF(RANK(AO47, AO$5:AO$62)+COUNTIF(AO$5:AO47,AO47)-1&lt;=(AP$65-AN$63), RANK(AO47, AO$5:AO$62)+COUNTIF(AO$5:AO47,AO47)-1, ""), "")</f>
        <v/>
      </c>
      <c r="AQ47" s="140">
        <f t="shared" si="30"/>
        <v>0</v>
      </c>
      <c r="AR47" s="137">
        <v>1096</v>
      </c>
      <c r="AS47" s="137"/>
      <c r="AT47" s="138">
        <f t="shared" si="31"/>
        <v>2.5871022566329904E-2</v>
      </c>
      <c r="AU47" s="139">
        <f t="shared" si="32"/>
        <v>0</v>
      </c>
      <c r="AV47" s="139">
        <f t="shared" si="33"/>
        <v>1096</v>
      </c>
      <c r="AW47" s="139" t="str">
        <f>IF(AR47&lt;&gt;"", IF(RANK(AV47, AV$5:AV$62)+COUNTIF(AV$5:AV47,AV47)-1&lt;=(AW$65-AU$63), RANK(AV47, AV$5:AV$62)+COUNTIF(AV$5:AV47,AV47)-1, ""), "")</f>
        <v/>
      </c>
      <c r="AX47" s="140">
        <f t="shared" si="34"/>
        <v>0</v>
      </c>
      <c r="AY47" s="137">
        <v>2820</v>
      </c>
      <c r="AZ47" s="137"/>
      <c r="BA47" s="138">
        <f t="shared" si="35"/>
        <v>5.7090798663832369E-2</v>
      </c>
      <c r="BB47" s="139">
        <f t="shared" si="36"/>
        <v>0</v>
      </c>
      <c r="BC47" s="139">
        <f t="shared" si="37"/>
        <v>2820</v>
      </c>
      <c r="BD47" s="139" t="str">
        <f>IF(AY47&lt;&gt;"", IF(RANK(BC47, BC$5:BC$62)+COUNTIF(BC$5:BC47,BC47)-1&lt;=(BD$65-BB$63), RANK(BC47, BC$5:BC$62)+COUNTIF(BC$5:BC47,BC47)-1, ""), "")</f>
        <v/>
      </c>
      <c r="BE47" s="140">
        <f t="shared" si="38"/>
        <v>0</v>
      </c>
      <c r="BF47" s="137">
        <v>3011</v>
      </c>
      <c r="BG47" s="137"/>
      <c r="BH47" s="138">
        <f t="shared" si="39"/>
        <v>5.9091355117260325E-2</v>
      </c>
      <c r="BI47" s="139">
        <f t="shared" si="40"/>
        <v>0</v>
      </c>
      <c r="BJ47" s="139">
        <f t="shared" si="41"/>
        <v>3011</v>
      </c>
      <c r="BK47" s="139" t="str">
        <f>IF(BF47&lt;&gt;"", IF(RANK(BJ47, BJ$5:BJ$62)+COUNTIF(BJ$5:BJ47,BJ47)-1&lt;=(BK$65-BI$63), RANK(BJ47, BJ$5:BJ$62)+COUNTIF(BJ$5:BJ47,BJ47)-1, ""), "")</f>
        <v/>
      </c>
      <c r="BL47" s="140">
        <f t="shared" si="42"/>
        <v>0</v>
      </c>
      <c r="BM47" s="137">
        <v>2771</v>
      </c>
      <c r="BN47" s="137"/>
      <c r="BO47" s="138">
        <f t="shared" si="43"/>
        <v>5.6260532353359184E-2</v>
      </c>
      <c r="BP47" s="139">
        <f t="shared" si="44"/>
        <v>0</v>
      </c>
      <c r="BQ47" s="139">
        <f t="shared" si="45"/>
        <v>2771</v>
      </c>
      <c r="BR47" s="139" t="str">
        <f>IF(BM47&lt;&gt;"", IF(RANK(BQ47, BQ$5:BQ$62)+COUNTIF(BQ$5:BQ47,BQ47)-1&lt;=(BR$65-BP$63), RANK(BQ47, BQ$5:BQ$62)+COUNTIF(BQ$5:BQ47,BQ47)-1, ""), "")</f>
        <v/>
      </c>
      <c r="BS47" s="140">
        <f t="shared" si="46"/>
        <v>0</v>
      </c>
      <c r="BT47" s="137">
        <v>4794</v>
      </c>
      <c r="BU47" s="137"/>
      <c r="BV47" s="138">
        <f t="shared" si="47"/>
        <v>9.6025959458376733E-2</v>
      </c>
      <c r="BW47" s="139">
        <f t="shared" si="48"/>
        <v>0</v>
      </c>
      <c r="BX47" s="139">
        <f t="shared" si="49"/>
        <v>4794</v>
      </c>
      <c r="BY47" s="139" t="str">
        <f>IF(BT47&lt;&gt;"", IF(RANK(BX47, BX$5:BX$62)+COUNTIF(BX$5:BX47,BX47)-1&lt;=(BY$65-BW$63), RANK(BX47, BX$5:BX$62)+COUNTIF(BX$5:BX47,BX47)-1, ""), "")</f>
        <v/>
      </c>
      <c r="BZ47" s="140">
        <f t="shared" si="50"/>
        <v>0</v>
      </c>
      <c r="CA47" s="137">
        <v>8388</v>
      </c>
      <c r="CB47" s="137"/>
      <c r="CC47" s="138">
        <f t="shared" si="51"/>
        <v>0.16691208660007165</v>
      </c>
      <c r="CD47" s="139">
        <f t="shared" si="52"/>
        <v>0</v>
      </c>
      <c r="CE47" s="139">
        <f t="shared" si="53"/>
        <v>8388</v>
      </c>
      <c r="CF47" s="139" t="str">
        <f>IF(CA47&lt;&gt;"", IF(RANK(CE47, CE$5:CE$62)+COUNTIF(CE$5:CE47,CE47)-1&lt;=(CF$65-CD$63), RANK(CE47, CE$5:CE$62)+COUNTIF(CE$5:CE47,CE47)-1, ""), "")</f>
        <v/>
      </c>
      <c r="CG47" s="140">
        <f t="shared" si="54"/>
        <v>0</v>
      </c>
      <c r="CH47" s="137">
        <v>9907</v>
      </c>
      <c r="CI47" s="137"/>
      <c r="CJ47" s="138">
        <f t="shared" si="55"/>
        <v>0.19120314972787278</v>
      </c>
      <c r="CK47" s="139">
        <f t="shared" si="56"/>
        <v>0</v>
      </c>
      <c r="CL47" s="139">
        <f t="shared" si="57"/>
        <v>9907</v>
      </c>
      <c r="CM47" s="139" t="str">
        <f>IF(CH47&lt;&gt;"", IF(RANK(CL47, CL$5:CL$62)+COUNTIF(CL$5:CL47,CL47)-1&lt;=(CM$65-CK$63), RANK(CL47, CL$5:CL$62)+COUNTIF(CL$5:CL47,CL47)-1, ""), "")</f>
        <v/>
      </c>
      <c r="CN47" s="140">
        <f t="shared" si="58"/>
        <v>0</v>
      </c>
      <c r="CO47" s="137">
        <v>5140</v>
      </c>
      <c r="CP47" s="137"/>
      <c r="CQ47" s="138">
        <f t="shared" si="59"/>
        <v>0.10144069469113874</v>
      </c>
      <c r="CR47" s="139">
        <f t="shared" si="60"/>
        <v>0</v>
      </c>
      <c r="CS47" s="139">
        <f t="shared" si="61"/>
        <v>5140</v>
      </c>
      <c r="CT47" s="139" t="str">
        <f>IF(CO47&lt;&gt;"", IF(RANK(CS47, CS$5:CS$62)+COUNTIF(CS$5:CS47,CS47)-1&lt;=(CT$65-CR$63), RANK(CS47, CS$5:CS$62)+COUNTIF(CS$5:CS47,CS47)-1, ""), "")</f>
        <v/>
      </c>
      <c r="CU47" s="140">
        <f t="shared" si="62"/>
        <v>0</v>
      </c>
      <c r="CV47" s="137">
        <v>3513</v>
      </c>
      <c r="CW47" s="137"/>
      <c r="CX47" s="138">
        <f t="shared" si="63"/>
        <v>7.5128314798973486E-2</v>
      </c>
      <c r="CY47" s="139">
        <f t="shared" si="64"/>
        <v>0</v>
      </c>
      <c r="CZ47" s="139">
        <f t="shared" si="65"/>
        <v>3513</v>
      </c>
      <c r="DA47" s="139" t="str">
        <f>IF(CV47&lt;&gt;"", IF(RANK(CZ47, CZ$5:CZ$62)+COUNTIF(CZ$5:CZ47,CZ47)-1&lt;=(DA$65-CY$63), RANK(CZ47, CZ$5:CZ$62)+COUNTIF(CZ$5:CZ47,CZ47)-1, ""), "")</f>
        <v/>
      </c>
      <c r="DB47" s="140">
        <f t="shared" si="66"/>
        <v>0</v>
      </c>
      <c r="DC47" s="137">
        <v>387</v>
      </c>
      <c r="DD47" s="137"/>
      <c r="DE47" s="138">
        <f t="shared" si="67"/>
        <v>7.5008721944412144E-3</v>
      </c>
      <c r="DF47" s="139">
        <f t="shared" si="68"/>
        <v>0</v>
      </c>
      <c r="DG47" s="139">
        <f t="shared" si="69"/>
        <v>387</v>
      </c>
      <c r="DH47" s="139" t="str">
        <f>IF(DC47&lt;&gt;"", IF(RANK(DG47, DG$5:DG$62)+COUNTIF(DG$5:DG47,DG47)-1&lt;=(DH$65-DF$63), RANK(DG47, DG$5:DG$62)+COUNTIF(DG$5:DG47,DG47)-1, ""), "")</f>
        <v/>
      </c>
      <c r="DI47" s="140">
        <f t="shared" si="70"/>
        <v>0</v>
      </c>
      <c r="DJ47" s="137">
        <v>1331</v>
      </c>
      <c r="DK47" s="137"/>
      <c r="DL47" s="138">
        <f t="shared" si="71"/>
        <v>2.7563213154134483E-2</v>
      </c>
      <c r="DM47" s="139">
        <f t="shared" si="72"/>
        <v>0</v>
      </c>
      <c r="DN47" s="139">
        <f t="shared" si="73"/>
        <v>1331</v>
      </c>
      <c r="DO47" s="139" t="str">
        <f>IF(DJ47&lt;&gt;"", IF(RANK(DN47, DN$5:DN$62)+COUNTIF(DN$5:DN47,DN47)-1&lt;=(DO$65-DM$63), RANK(DN47, DN$5:DN$62)+COUNTIF(DN$5:DN47,DN47)-1, ""), "")</f>
        <v/>
      </c>
      <c r="DP47" s="140">
        <f t="shared" si="74"/>
        <v>0</v>
      </c>
      <c r="DQ47" s="137">
        <v>936</v>
      </c>
      <c r="DR47" s="137"/>
      <c r="DS47" s="138">
        <f t="shared" si="75"/>
        <v>1.9180720916412222E-2</v>
      </c>
      <c r="DT47" s="139">
        <f t="shared" si="76"/>
        <v>0</v>
      </c>
      <c r="DU47" s="139">
        <f t="shared" si="77"/>
        <v>936</v>
      </c>
      <c r="DV47" s="139" t="str">
        <f>IF(DQ47&lt;&gt;"", IF(RANK(DU47, DU$5:DU$62)+COUNTIF(DU$5:DU47,DU47)-1&lt;=(DV$65-DT$63), RANK(DU47, DU$5:DU$62)+COUNTIF(DU$5:DU47,DU47)-1, ""), "")</f>
        <v/>
      </c>
      <c r="DW47" s="140">
        <f t="shared" si="78"/>
        <v>0</v>
      </c>
      <c r="DX47" s="137">
        <v>289</v>
      </c>
      <c r="DY47" s="137"/>
      <c r="DZ47" s="138">
        <f t="shared" si="79"/>
        <v>6.3143175511809306E-3</v>
      </c>
      <c r="EA47" s="139">
        <f t="shared" si="80"/>
        <v>0</v>
      </c>
      <c r="EB47" s="139">
        <f t="shared" si="81"/>
        <v>289</v>
      </c>
      <c r="EC47" s="139" t="str">
        <f>IF(DX47&lt;&gt;"", IF(RANK(EB47, EB$5:EB$62)+COUNTIF(EB$5:EB47,EB47)-1&lt;=(EC$65-EA$63), RANK(EB47, EB$5:EB$62)+COUNTIF(EB$5:EB47,EB47)-1, ""), "")</f>
        <v/>
      </c>
      <c r="ED47" s="140">
        <f t="shared" si="82"/>
        <v>0</v>
      </c>
      <c r="EE47" s="137">
        <v>435</v>
      </c>
      <c r="EF47" s="137"/>
      <c r="EG47" s="138">
        <f t="shared" si="83"/>
        <v>8.3382851885219194E-3</v>
      </c>
      <c r="EH47" s="139">
        <f t="shared" si="84"/>
        <v>0</v>
      </c>
      <c r="EI47" s="139">
        <f t="shared" si="85"/>
        <v>435</v>
      </c>
      <c r="EJ47" s="139" t="str">
        <f>IF(EE47&lt;&gt;"", IF(RANK(EI47, EI$5:EI$62)+COUNTIF(EI$5:EI47,EI47)-1&lt;=(EJ$65-EH$63), RANK(EI47, EI$5:EI$62)+COUNTIF(EI$5:EI47,EI47)-1, ""), "")</f>
        <v/>
      </c>
      <c r="EK47" s="140">
        <f t="shared" si="86"/>
        <v>0</v>
      </c>
      <c r="EL47" s="137">
        <v>226</v>
      </c>
      <c r="EM47" s="137"/>
      <c r="EN47" s="138">
        <f t="shared" si="87"/>
        <v>4.8253480228883762E-3</v>
      </c>
      <c r="EO47" s="139">
        <f t="shared" si="88"/>
        <v>0</v>
      </c>
      <c r="EP47" s="139">
        <f t="shared" si="89"/>
        <v>226</v>
      </c>
      <c r="EQ47" s="139" t="str">
        <f>IF(EL47&lt;&gt;"", IF(RANK(EP47, EP$5:EP$62)+COUNTIF(EP$5:EP47,EP47)-1&lt;=(EQ$65-EO$63), RANK(EP47, EP$5:EP$62)+COUNTIF(EP$5:EP47,EP47)-1, ""), "")</f>
        <v/>
      </c>
      <c r="ER47" s="140">
        <f t="shared" si="90"/>
        <v>0</v>
      </c>
      <c r="ES47" s="137">
        <v>159</v>
      </c>
      <c r="ET47" s="137"/>
      <c r="EU47" s="138">
        <f t="shared" si="91"/>
        <v>3.1604054859868812E-3</v>
      </c>
      <c r="EV47" s="139">
        <f t="shared" si="92"/>
        <v>0</v>
      </c>
      <c r="EW47" s="139">
        <f t="shared" si="93"/>
        <v>159</v>
      </c>
      <c r="EX47" s="139" t="str">
        <f>IF(ES47&lt;&gt;"", IF(RANK(EW47, EW$5:EW$62)+COUNTIF(EW$5:EW47,EW47)-1&lt;=(EX$65-EV$63), RANK(EW47, EW$5:EW$62)+COUNTIF(EW$5:EW47,EW47)-1, ""), "")</f>
        <v/>
      </c>
      <c r="EY47" s="140">
        <f t="shared" si="94"/>
        <v>0</v>
      </c>
      <c r="EZ47" s="137">
        <v>163</v>
      </c>
      <c r="FA47" s="137"/>
      <c r="FB47" s="138">
        <f t="shared" si="95"/>
        <v>3.2450726657376069E-3</v>
      </c>
      <c r="FC47" s="139">
        <f t="shared" si="96"/>
        <v>0</v>
      </c>
      <c r="FD47" s="139">
        <f t="shared" si="97"/>
        <v>163</v>
      </c>
      <c r="FE47" s="139" t="str">
        <f>IF(EZ47&lt;&gt;"", IF(RANK(FD47, FD$5:FD$62)+COUNTIF(FD$5:FD47,FD47)-1&lt;=(FE$65-FC$63), RANK(FD47, FD$5:FD$62)+COUNTIF(FD$5:FD47,FD47)-1, ""), "")</f>
        <v/>
      </c>
      <c r="FF47" s="140">
        <f t="shared" si="98"/>
        <v>0</v>
      </c>
      <c r="FG47" s="137">
        <v>110</v>
      </c>
      <c r="FH47" s="137"/>
      <c r="FI47" s="138">
        <f t="shared" si="99"/>
        <v>2.3603630667553589E-3</v>
      </c>
      <c r="FJ47" s="139">
        <f t="shared" si="100"/>
        <v>0</v>
      </c>
      <c r="FK47" s="139">
        <f t="shared" si="101"/>
        <v>110</v>
      </c>
      <c r="FL47" s="139" t="str">
        <f>IF(FG47&lt;&gt;"", IF(RANK(FK47, FK$5:FK$62)+COUNTIF(FK$5:FK47,FK47)-1&lt;=(FL$65-FJ$63), RANK(FK47, FK$5:FK$62)+COUNTIF(FK$5:FK47,FK47)-1, ""), "")</f>
        <v/>
      </c>
      <c r="FM47" s="140">
        <f t="shared" si="102"/>
        <v>0</v>
      </c>
      <c r="FN47" s="137">
        <v>116</v>
      </c>
      <c r="FO47" s="137"/>
      <c r="FP47" s="138">
        <f t="shared" si="103"/>
        <v>2.5123995581642156E-3</v>
      </c>
      <c r="FQ47" s="139">
        <f t="shared" si="104"/>
        <v>0</v>
      </c>
      <c r="FR47" s="139">
        <f t="shared" si="105"/>
        <v>116</v>
      </c>
      <c r="FS47" s="139" t="str">
        <f>IF(FN47&lt;&gt;"", IF(RANK(FR47, FR$5:FR$62)+COUNTIF(FR$5:FR47,FR47)-1&lt;=(FS$65-FQ$63), RANK(FR47, FR$5:FR$62)+COUNTIF(FR$5:FR47,FR47)-1, ""), "")</f>
        <v/>
      </c>
      <c r="FT47" s="140">
        <f t="shared" si="106"/>
        <v>0</v>
      </c>
      <c r="FU47" s="137">
        <v>875</v>
      </c>
      <c r="FV47" s="137"/>
      <c r="FW47" s="138">
        <f t="shared" si="107"/>
        <v>1.8758307250353729E-2</v>
      </c>
      <c r="FX47" s="139">
        <f t="shared" si="108"/>
        <v>0</v>
      </c>
      <c r="FY47" s="139">
        <f t="shared" si="109"/>
        <v>875</v>
      </c>
      <c r="FZ47" s="139" t="str">
        <f>IF(FU47&lt;&gt;"", IF(RANK(FY47, FY$5:FY$62)+COUNTIF(FY$5:FY47,FY47)-1&lt;=(FZ$65-FX$63), RANK(FY47, FY$5:FY$62)+COUNTIF(FY$5:FY47,FY47)-1, ""), "")</f>
        <v/>
      </c>
      <c r="GA47" s="140">
        <f t="shared" si="110"/>
        <v>0</v>
      </c>
      <c r="GB47" s="137">
        <v>262</v>
      </c>
      <c r="GC47" s="137"/>
      <c r="GD47" s="138">
        <f t="shared" si="111"/>
        <v>6.0948658896875802E-3</v>
      </c>
      <c r="GE47" s="139">
        <f t="shared" si="112"/>
        <v>0</v>
      </c>
      <c r="GF47" s="139">
        <f t="shared" si="113"/>
        <v>262</v>
      </c>
      <c r="GG47" s="139" t="str">
        <f>IF(GB47&lt;&gt;"", IF(RANK(GF47, GF$5:GF$62)+COUNTIF(GF$5:GF47,GF47)-1&lt;=(GG$65-GE$63), RANK(GF47, GF$5:GF$62)+COUNTIF(GF$5:GF47,GF47)-1, ""), "")</f>
        <v/>
      </c>
      <c r="GH47" s="140">
        <f t="shared" si="114"/>
        <v>0</v>
      </c>
      <c r="GI47" s="137">
        <v>856</v>
      </c>
      <c r="GJ47" s="137"/>
      <c r="GK47" s="138">
        <f t="shared" si="115"/>
        <v>1.8256270261047602E-2</v>
      </c>
      <c r="GL47" s="139">
        <f t="shared" si="116"/>
        <v>0</v>
      </c>
      <c r="GM47" s="139">
        <f t="shared" si="117"/>
        <v>856</v>
      </c>
      <c r="GN47" s="139" t="str">
        <f>IF(GI47&lt;&gt;"", IF(RANK(GM47, GM$5:GM$62)+COUNTIF(GM$5:GM47,GM47)-1&lt;=(GN$65-GL$63), RANK(GM47, GM$5:GM$62)+COUNTIF(GM$5:GM47,GM47)-1, ""), "")</f>
        <v/>
      </c>
      <c r="GO47" s="140">
        <f t="shared" si="118"/>
        <v>0</v>
      </c>
      <c r="GP47" s="137">
        <v>598</v>
      </c>
      <c r="GQ47" s="137"/>
      <c r="GR47" s="138">
        <f t="shared" si="119"/>
        <v>1.2102813195709371E-2</v>
      </c>
      <c r="GS47" s="139">
        <f t="shared" si="120"/>
        <v>0</v>
      </c>
      <c r="GT47" s="139">
        <f t="shared" si="121"/>
        <v>598</v>
      </c>
      <c r="GU47" s="139" t="str">
        <f>IF(GP47&lt;&gt;"", IF(RANK(GT47, GT$5:GT$62)+COUNTIF(GT$5:GT47,GT47)-1&lt;=(GU$65-GS$63), RANK(GT47, GT$5:GT$62)+COUNTIF(GT$5:GT47,GT47)-1, ""), "")</f>
        <v/>
      </c>
      <c r="GV47" s="140">
        <f t="shared" si="122"/>
        <v>0</v>
      </c>
      <c r="GW47" s="137">
        <v>270</v>
      </c>
      <c r="GX47" s="137"/>
      <c r="GY47" s="138">
        <f t="shared" si="123"/>
        <v>6.3098854872633793E-3</v>
      </c>
      <c r="GZ47" s="139">
        <f t="shared" si="124"/>
        <v>0</v>
      </c>
      <c r="HA47" s="139">
        <f t="shared" si="125"/>
        <v>270</v>
      </c>
      <c r="HB47" s="139" t="str">
        <f>IF(GW47&lt;&gt;"", IF(RANK(HA47, HA$5:HA$62)+COUNTIF(HA$5:HA47,HA47)-1&lt;=(HB$65-GZ$63), RANK(HA47, HA$5:HA$62)+COUNTIF(HA$5:HA47,HA47)-1, ""), "")</f>
        <v/>
      </c>
      <c r="HC47" s="140">
        <f t="shared" si="126"/>
        <v>0</v>
      </c>
      <c r="HD47" s="137">
        <v>456</v>
      </c>
      <c r="HE47" s="137"/>
      <c r="HF47" s="138">
        <f t="shared" si="127"/>
        <v>1.0615266429219918E-2</v>
      </c>
      <c r="HG47" s="139">
        <f t="shared" si="128"/>
        <v>0</v>
      </c>
      <c r="HH47" s="139">
        <f t="shared" si="129"/>
        <v>456</v>
      </c>
      <c r="HI47" s="139" t="str">
        <f>IF(HD47&lt;&gt;"", IF(RANK(HH47, HH$5:HH$62)+COUNTIF(HH$5:HH47,HH47)-1&lt;=(HI$65-HG$63), RANK(HH47, HH$5:HH$62)+COUNTIF(HH$5:HH47,HH47)-1, ""), "")</f>
        <v/>
      </c>
      <c r="HJ47" s="140">
        <f t="shared" si="130"/>
        <v>0</v>
      </c>
      <c r="HK47" s="137">
        <v>546</v>
      </c>
      <c r="HL47" s="137"/>
      <c r="HM47" s="138">
        <f t="shared" si="131"/>
        <v>1.3362701908957416E-2</v>
      </c>
      <c r="HN47" s="139">
        <f t="shared" si="132"/>
        <v>0</v>
      </c>
      <c r="HO47" s="139">
        <f t="shared" si="133"/>
        <v>546</v>
      </c>
      <c r="HP47" s="139" t="str">
        <f>IF(HK47&lt;&gt;"", IF(RANK(HO47, HO$5:HO$62)+COUNTIF(HO$5:HO47,HO47)-1&lt;=(HP$65-HN$63), RANK(HO47, HO$5:HO$62)+COUNTIF(HO$5:HO47,HO47)-1, ""), "")</f>
        <v/>
      </c>
      <c r="HQ47" s="140">
        <f t="shared" si="134"/>
        <v>0</v>
      </c>
      <c r="HR47" s="137">
        <v>846</v>
      </c>
      <c r="HS47" s="137"/>
      <c r="HT47" s="138">
        <f t="shared" si="135"/>
        <v>2.10667861945316E-2</v>
      </c>
      <c r="HU47" s="139">
        <f t="shared" si="136"/>
        <v>0</v>
      </c>
      <c r="HV47" s="139">
        <f t="shared" si="137"/>
        <v>846</v>
      </c>
      <c r="HW47" s="139" t="str">
        <f>IF(HR47&lt;&gt;"", IF(RANK(HV47, HV$5:HV$62)+COUNTIF(HV$5:HV47,HV47)-1&lt;=(HW$65-HU$63), RANK(HV47, HV$5:HV$62)+COUNTIF(HV$5:HV47,HV47)-1, ""), "")</f>
        <v/>
      </c>
      <c r="HX47" s="140">
        <f t="shared" si="138"/>
        <v>0</v>
      </c>
      <c r="HY47" s="137">
        <v>1135</v>
      </c>
      <c r="HZ47" s="137"/>
      <c r="IA47" s="138">
        <f t="shared" si="139"/>
        <v>2.9917233380779167E-2</v>
      </c>
      <c r="IB47" s="139">
        <f t="shared" si="140"/>
        <v>0</v>
      </c>
      <c r="IC47" s="139">
        <f t="shared" si="141"/>
        <v>1135</v>
      </c>
      <c r="ID47" s="139" t="str">
        <f>IF(HY47&lt;&gt;"", IF(RANK(IC47, IC$5:IC$62)+COUNTIF(IC$5:IC47,IC47)-1&lt;=(ID$65-IB$63), RANK(IC47, IC$5:IC$62)+COUNTIF(IC$5:IC47,IC47)-1, ""), "")</f>
        <v/>
      </c>
      <c r="IE47" s="140">
        <f t="shared" si="142"/>
        <v>0</v>
      </c>
      <c r="IF47" s="137">
        <v>880</v>
      </c>
      <c r="IG47" s="137"/>
      <c r="IH47" s="138">
        <f t="shared" si="143"/>
        <v>2.1266826167862924E-2</v>
      </c>
      <c r="II47" s="139">
        <f t="shared" si="144"/>
        <v>0</v>
      </c>
      <c r="IJ47" s="139">
        <f t="shared" si="145"/>
        <v>880</v>
      </c>
      <c r="IK47" s="139" t="str">
        <f>IF(IF47&lt;&gt;"", IF(RANK(IJ47, IJ$5:IJ$62)+COUNTIF(IJ$5:IJ47,IJ47)-1&lt;=(IK$65-II$63), RANK(IJ47, IJ$5:IJ$62)+COUNTIF(IJ$5:IJ47,IJ47)-1, ""), "")</f>
        <v/>
      </c>
      <c r="IL47" s="140">
        <f t="shared" si="146"/>
        <v>0</v>
      </c>
      <c r="IM47" s="137">
        <v>1154</v>
      </c>
      <c r="IN47" s="137"/>
      <c r="IO47" s="138">
        <f t="shared" si="147"/>
        <v>2.7583239716040826E-2</v>
      </c>
      <c r="IP47" s="139">
        <f t="shared" si="148"/>
        <v>0</v>
      </c>
      <c r="IQ47" s="139">
        <f t="shared" si="149"/>
        <v>1154</v>
      </c>
      <c r="IR47" s="139" t="str">
        <f>IF(IM47&lt;&gt;"", IF(RANK(IQ47, IQ$5:IQ$62)+COUNTIF(IQ$5:IQ47,IQ47)-1&lt;=(IR$65-IP$63), RANK(IQ47, IQ$5:IQ$62)+COUNTIF(IQ$5:IQ47,IQ47)-1, ""), "")</f>
        <v/>
      </c>
      <c r="IS47" s="140">
        <f t="shared" si="150"/>
        <v>0</v>
      </c>
      <c r="IT47" s="137">
        <v>5480</v>
      </c>
      <c r="IU47" s="137"/>
      <c r="IV47" s="138">
        <f t="shared" si="151"/>
        <v>0.11272472950178961</v>
      </c>
      <c r="IW47" s="139">
        <f t="shared" si="152"/>
        <v>0</v>
      </c>
      <c r="IX47" s="139">
        <f t="shared" si="153"/>
        <v>5480</v>
      </c>
      <c r="IY47" s="139" t="str">
        <f>IF(IT47&lt;&gt;"", IF(RANK(IX47, IX$5:IX$62)+COUNTIF(IX$5:IX47,IX47)-1&lt;=(IY$65-IW$63), RANK(IX47, IX$5:IX$62)+COUNTIF(IX$5:IX47,IX47)-1, ""), "")</f>
        <v/>
      </c>
      <c r="IZ47" s="140">
        <f t="shared" si="154"/>
        <v>0</v>
      </c>
      <c r="JA47" s="137">
        <v>1767</v>
      </c>
      <c r="JB47" s="137"/>
      <c r="JC47" s="138">
        <f t="shared" si="155"/>
        <v>3.5943856794141575E-2</v>
      </c>
      <c r="JD47" s="139">
        <f t="shared" si="156"/>
        <v>0</v>
      </c>
      <c r="JE47" s="139">
        <f t="shared" si="157"/>
        <v>1767</v>
      </c>
      <c r="JF47" s="139" t="str">
        <f>IF(JA47&lt;&gt;"", IF(RANK(JE47, JE$5:JE$62)+COUNTIF(JE$5:JE47,JE47)-1&lt;=(JF$65-JD$63), RANK(JE47, JE$5:JE$62)+COUNTIF(JE$5:JE47,JE47)-1, ""), "")</f>
        <v/>
      </c>
      <c r="JG47" s="140">
        <f t="shared" si="158"/>
        <v>0</v>
      </c>
      <c r="JH47" s="137">
        <v>1782</v>
      </c>
      <c r="JI47" s="137"/>
      <c r="JJ47" s="138">
        <f t="shared" si="159"/>
        <v>3.7138153095888124E-2</v>
      </c>
      <c r="JK47" s="139">
        <f t="shared" si="160"/>
        <v>0</v>
      </c>
      <c r="JL47" s="139">
        <f t="shared" si="161"/>
        <v>1782</v>
      </c>
      <c r="JM47" s="139" t="str">
        <f>IF(JH47&lt;&gt;"", IF(RANK(JL47, JL$5:JL$62)+COUNTIF(JL$5:JL47,JL47)-1&lt;=(JM$65-JK$63), RANK(JL47, JL$5:JL$62)+COUNTIF(JL$5:JL47,JL47)-1, ""), "")</f>
        <v/>
      </c>
      <c r="JN47" s="140">
        <f t="shared" si="162"/>
        <v>0</v>
      </c>
      <c r="JO47" s="137">
        <v>1028</v>
      </c>
      <c r="JP47" s="137"/>
      <c r="JQ47" s="138">
        <f t="shared" si="163"/>
        <v>2.2666637267655942E-2</v>
      </c>
      <c r="JR47" s="139">
        <f t="shared" si="164"/>
        <v>0</v>
      </c>
      <c r="JS47" s="139">
        <f t="shared" si="165"/>
        <v>1028</v>
      </c>
      <c r="JT47" s="139" t="str">
        <f>IF(JO47&lt;&gt;"", IF(RANK(JS47, JS$5:JS$62)+COUNTIF(JS$5:JS47,JS47)-1&lt;=(JT$65-JR$63), RANK(JS47, JS$5:JS$62)+COUNTIF(JS$5:JS47,JS47)-1, ""), "")</f>
        <v/>
      </c>
      <c r="JU47" s="140">
        <f t="shared" si="166"/>
        <v>0</v>
      </c>
      <c r="JV47" s="137">
        <v>339</v>
      </c>
      <c r="JW47" s="137"/>
      <c r="JX47" s="138">
        <f t="shared" si="167"/>
        <v>6.9908438505320468E-3</v>
      </c>
      <c r="JY47" s="139">
        <f t="shared" si="168"/>
        <v>0</v>
      </c>
      <c r="JZ47" s="139">
        <f t="shared" si="169"/>
        <v>339</v>
      </c>
      <c r="KA47" s="139" t="str">
        <f>IF(JV47&lt;&gt;"", IF(RANK(JZ47, JZ$5:JZ$62)+COUNTIF(JZ$5:JZ47,JZ47)-1&lt;=(KA$65-JY$63), RANK(JZ47, JZ$5:JZ$62)+COUNTIF(JZ$5:JZ47,JZ47)-1, ""), "")</f>
        <v/>
      </c>
      <c r="KB47" s="140">
        <f t="shared" si="170"/>
        <v>0</v>
      </c>
      <c r="KC47" s="141" t="str">
        <f t="shared" si="171"/>
        <v/>
      </c>
      <c r="KD47" s="142">
        <f t="shared" si="172"/>
        <v>70560</v>
      </c>
      <c r="KE47" s="142">
        <v>67971</v>
      </c>
      <c r="KF47" s="142">
        <f t="shared" si="173"/>
        <v>138531</v>
      </c>
      <c r="KG47" s="143"/>
      <c r="KH47" s="144">
        <f t="shared" si="184"/>
        <v>138531</v>
      </c>
      <c r="KI47" s="145" t="str">
        <f t="shared" si="185"/>
        <v/>
      </c>
      <c r="KJ47" s="145" t="str">
        <f t="shared" si="174"/>
        <v/>
      </c>
      <c r="KK47" s="145"/>
      <c r="KL47" s="146">
        <f t="shared" si="175"/>
        <v>1.7846413480366896</v>
      </c>
      <c r="KM47" s="145">
        <f t="shared" si="176"/>
        <v>1</v>
      </c>
      <c r="KN47" s="144">
        <f t="shared" si="177"/>
        <v>60907</v>
      </c>
      <c r="KO47" s="144">
        <f>IF(KN47&lt;&gt;"", IF(RANK(KN47, $KN$5:$KN$62)+COUNTIF(KN$5:KN47,KN47)-1&lt;=(400-$KJ$63-$KM$63), RANK(KN47, $KN$5:$KN$62)+COUNTIF(KN$5:KN47,KN47)-1, ""), "")</f>
        <v>4</v>
      </c>
      <c r="KP47" s="144">
        <f t="shared" si="178"/>
        <v>2</v>
      </c>
      <c r="KQ47" s="147">
        <f t="shared" si="186"/>
        <v>2</v>
      </c>
      <c r="KS47" s="149">
        <f t="shared" si="187"/>
        <v>4.34001485488045E-3</v>
      </c>
      <c r="KT47" s="150">
        <f t="shared" si="188"/>
        <v>5.0000000000000001E-3</v>
      </c>
      <c r="KU47" s="151">
        <f t="shared" si="179"/>
        <v>6.5998514511955014E-4</v>
      </c>
      <c r="KW47" s="152">
        <f t="shared" si="189"/>
        <v>138531</v>
      </c>
      <c r="KX47" s="150">
        <f t="shared" si="180"/>
        <v>4.4505292213862886E-3</v>
      </c>
      <c r="KY47" s="150">
        <f t="shared" si="190"/>
        <v>5.0000000000000001E-3</v>
      </c>
      <c r="KZ47" s="153">
        <f t="shared" si="181"/>
        <v>5.4947077861371152E-4</v>
      </c>
    </row>
    <row r="48" spans="1:312" ht="15" customHeight="1" x14ac:dyDescent="0.2">
      <c r="A48" s="128" t="s">
        <v>214</v>
      </c>
      <c r="B48" s="123">
        <v>45</v>
      </c>
      <c r="C48" s="123"/>
      <c r="D48" s="124">
        <f t="shared" si="182"/>
        <v>9.11854103343465E-4</v>
      </c>
      <c r="E48" s="125">
        <f t="shared" si="9"/>
        <v>0</v>
      </c>
      <c r="F48" s="125">
        <f t="shared" si="183"/>
        <v>45</v>
      </c>
      <c r="G48" s="125" t="str">
        <f>IF(B48&lt;&gt;"", IF(RANK(F48, F$5:F$62)+COUNTIF(F$5:F48,F48)-1&lt;=(G$65-E$63), RANK(F48, F$5:F$62)+COUNTIF(F$5:F48,F48)-1, ""), "")</f>
        <v/>
      </c>
      <c r="H48" s="135">
        <f t="shared" si="10"/>
        <v>0</v>
      </c>
      <c r="I48" s="123">
        <v>35</v>
      </c>
      <c r="J48" s="123"/>
      <c r="K48" s="124">
        <f t="shared" si="11"/>
        <v>7.6181355157477746E-4</v>
      </c>
      <c r="L48" s="125">
        <f t="shared" si="12"/>
        <v>0</v>
      </c>
      <c r="M48" s="125">
        <f t="shared" si="13"/>
        <v>35</v>
      </c>
      <c r="N48" s="125" t="str">
        <f>IF(I48&lt;&gt;"", IF(RANK(M48, M$5:M$62)+COUNTIF(M$5:M48,M48)-1&lt;=(N$65-L$63), RANK(M48, M$5:M$62)+COUNTIF(M$5:M48,M48)-1, ""), "")</f>
        <v/>
      </c>
      <c r="O48" s="135">
        <f t="shared" si="14"/>
        <v>0</v>
      </c>
      <c r="P48" s="123">
        <v>30</v>
      </c>
      <c r="Q48" s="123"/>
      <c r="R48" s="124">
        <f t="shared" si="15"/>
        <v>7.2002880115204612E-4</v>
      </c>
      <c r="S48" s="125">
        <f t="shared" si="16"/>
        <v>0</v>
      </c>
      <c r="T48" s="125">
        <f t="shared" si="17"/>
        <v>30</v>
      </c>
      <c r="U48" s="125" t="str">
        <f>IF(P48&lt;&gt;"", IF(RANK(T48, T$5:T$62)+COUNTIF(T$5:T48,T48)-1&lt;=(U$65-S$63), RANK(T48, T$5:T$62)+COUNTIF(T$5:T48,T48)-1, ""), "")</f>
        <v/>
      </c>
      <c r="V48" s="135">
        <f t="shared" si="18"/>
        <v>0</v>
      </c>
      <c r="W48" s="123">
        <v>54</v>
      </c>
      <c r="X48" s="123"/>
      <c r="Y48" s="124">
        <f t="shared" si="19"/>
        <v>1.3504388926401081E-3</v>
      </c>
      <c r="Z48" s="125">
        <f t="shared" si="20"/>
        <v>0</v>
      </c>
      <c r="AA48" s="125">
        <f t="shared" si="21"/>
        <v>54</v>
      </c>
      <c r="AB48" s="125" t="str">
        <f>IF(W48&lt;&gt;"", IF(RANK(AA48, AA$5:AA$62)+COUNTIF(AA$5:AA48,AA48)-1&lt;=(AB$65-Z$63), RANK(AA48, AA$5:AA$62)+COUNTIF(AA$5:AA48,AA48)-1, ""), "")</f>
        <v/>
      </c>
      <c r="AC48" s="135">
        <f t="shared" si="22"/>
        <v>0</v>
      </c>
      <c r="AD48" s="123">
        <v>180</v>
      </c>
      <c r="AE48" s="123"/>
      <c r="AF48" s="124">
        <f t="shared" si="23"/>
        <v>4.6432440798637982E-3</v>
      </c>
      <c r="AG48" s="125">
        <f t="shared" si="24"/>
        <v>0</v>
      </c>
      <c r="AH48" s="125">
        <f t="shared" si="25"/>
        <v>180</v>
      </c>
      <c r="AI48" s="125" t="str">
        <f>IF(AD48&lt;&gt;"", IF(RANK(AH48, AH$5:AH$62)+COUNTIF(AH$5:AH48,AH48)-1&lt;=(AI$65-AG$63), RANK(AH48, AH$5:AH$62)+COUNTIF(AH$5:AH48,AH48)-1, ""), "")</f>
        <v/>
      </c>
      <c r="AJ48" s="135">
        <f t="shared" si="26"/>
        <v>0</v>
      </c>
      <c r="AK48" s="123">
        <v>43</v>
      </c>
      <c r="AL48" s="123"/>
      <c r="AM48" s="124">
        <f t="shared" si="27"/>
        <v>8.7159217594000207E-4</v>
      </c>
      <c r="AN48" s="125">
        <f t="shared" si="28"/>
        <v>0</v>
      </c>
      <c r="AO48" s="125">
        <f t="shared" si="29"/>
        <v>43</v>
      </c>
      <c r="AP48" s="125" t="str">
        <f>IF(AK48&lt;&gt;"", IF(RANK(AO48, AO$5:AO$62)+COUNTIF(AO$5:AO48,AO48)-1&lt;=(AP$65-AN$63), RANK(AO48, AO$5:AO$62)+COUNTIF(AO$5:AO48,AO48)-1, ""), "")</f>
        <v/>
      </c>
      <c r="AQ48" s="135">
        <f t="shared" si="30"/>
        <v>0</v>
      </c>
      <c r="AR48" s="123">
        <v>61</v>
      </c>
      <c r="AS48" s="123"/>
      <c r="AT48" s="124">
        <f t="shared" si="31"/>
        <v>1.4399018034179964E-3</v>
      </c>
      <c r="AU48" s="125">
        <f t="shared" si="32"/>
        <v>0</v>
      </c>
      <c r="AV48" s="125">
        <f t="shared" si="33"/>
        <v>61</v>
      </c>
      <c r="AW48" s="125" t="str">
        <f>IF(AR48&lt;&gt;"", IF(RANK(AV48, AV$5:AV$62)+COUNTIF(AV$5:AV48,AV48)-1&lt;=(AW$65-AU$63), RANK(AV48, AV$5:AV$62)+COUNTIF(AV$5:AV48,AV48)-1, ""), "")</f>
        <v/>
      </c>
      <c r="AX48" s="135">
        <f t="shared" si="34"/>
        <v>0</v>
      </c>
      <c r="AY48" s="123">
        <v>107</v>
      </c>
      <c r="AZ48" s="123"/>
      <c r="BA48" s="124">
        <f t="shared" si="35"/>
        <v>2.1662111549752001E-3</v>
      </c>
      <c r="BB48" s="125">
        <f t="shared" si="36"/>
        <v>0</v>
      </c>
      <c r="BC48" s="125">
        <f t="shared" si="37"/>
        <v>107</v>
      </c>
      <c r="BD48" s="125" t="str">
        <f>IF(AY48&lt;&gt;"", IF(RANK(BC48, BC$5:BC$62)+COUNTIF(BC$5:BC48,BC48)-1&lt;=(BD$65-BB$63), RANK(BC48, BC$5:BC$62)+COUNTIF(BC$5:BC48,BC48)-1, ""), "")</f>
        <v/>
      </c>
      <c r="BE48" s="135">
        <f t="shared" si="38"/>
        <v>0</v>
      </c>
      <c r="BF48" s="123">
        <v>78</v>
      </c>
      <c r="BG48" s="123"/>
      <c r="BH48" s="124">
        <f t="shared" si="39"/>
        <v>1.5307624374448043E-3</v>
      </c>
      <c r="BI48" s="125">
        <f t="shared" si="40"/>
        <v>0</v>
      </c>
      <c r="BJ48" s="125">
        <f t="shared" si="41"/>
        <v>78</v>
      </c>
      <c r="BK48" s="125" t="str">
        <f>IF(BF48&lt;&gt;"", IF(RANK(BJ48, BJ$5:BJ$62)+COUNTIF(BJ$5:BJ48,BJ48)-1&lt;=(BK$65-BI$63), RANK(BJ48, BJ$5:BJ$62)+COUNTIF(BJ$5:BJ48,BJ48)-1, ""), "")</f>
        <v/>
      </c>
      <c r="BL48" s="135">
        <f t="shared" si="42"/>
        <v>0</v>
      </c>
      <c r="BM48" s="123">
        <v>51</v>
      </c>
      <c r="BN48" s="123"/>
      <c r="BO48" s="124">
        <f t="shared" si="43"/>
        <v>1.0354699206139727E-3</v>
      </c>
      <c r="BP48" s="125">
        <f t="shared" si="44"/>
        <v>0</v>
      </c>
      <c r="BQ48" s="125">
        <f t="shared" si="45"/>
        <v>51</v>
      </c>
      <c r="BR48" s="125" t="str">
        <f>IF(BM48&lt;&gt;"", IF(RANK(BQ48, BQ$5:BQ$62)+COUNTIF(BQ$5:BQ48,BQ48)-1&lt;=(BR$65-BP$63), RANK(BQ48, BQ$5:BQ$62)+COUNTIF(BQ$5:BQ48,BQ48)-1, ""), "")</f>
        <v/>
      </c>
      <c r="BS48" s="135">
        <f t="shared" si="46"/>
        <v>0</v>
      </c>
      <c r="BT48" s="123">
        <v>159</v>
      </c>
      <c r="BU48" s="123"/>
      <c r="BV48" s="124">
        <f t="shared" si="47"/>
        <v>3.18484095825655E-3</v>
      </c>
      <c r="BW48" s="125">
        <f t="shared" si="48"/>
        <v>0</v>
      </c>
      <c r="BX48" s="125">
        <f t="shared" si="49"/>
        <v>159</v>
      </c>
      <c r="BY48" s="125" t="str">
        <f>IF(BT48&lt;&gt;"", IF(RANK(BX48, BX$5:BX$62)+COUNTIF(BX$5:BX48,BX48)-1&lt;=(BY$65-BW$63), RANK(BX48, BX$5:BX$62)+COUNTIF(BX$5:BX48,BX48)-1, ""), "")</f>
        <v/>
      </c>
      <c r="BZ48" s="135">
        <f t="shared" si="50"/>
        <v>0</v>
      </c>
      <c r="CA48" s="123">
        <v>304</v>
      </c>
      <c r="CB48" s="123"/>
      <c r="CC48" s="124">
        <f t="shared" si="51"/>
        <v>6.0492697098738406E-3</v>
      </c>
      <c r="CD48" s="125">
        <f t="shared" si="52"/>
        <v>0</v>
      </c>
      <c r="CE48" s="125">
        <f t="shared" si="53"/>
        <v>304</v>
      </c>
      <c r="CF48" s="125" t="str">
        <f>IF(CA48&lt;&gt;"", IF(RANK(CE48, CE$5:CE$62)+COUNTIF(CE$5:CE48,CE48)-1&lt;=(CF$65-CD$63), RANK(CE48, CE$5:CE$62)+COUNTIF(CE$5:CE48,CE48)-1, ""), "")</f>
        <v/>
      </c>
      <c r="CG48" s="135">
        <f t="shared" si="54"/>
        <v>0</v>
      </c>
      <c r="CH48" s="123">
        <v>221</v>
      </c>
      <c r="CI48" s="123"/>
      <c r="CJ48" s="124">
        <f t="shared" si="55"/>
        <v>4.2652564943837573E-3</v>
      </c>
      <c r="CK48" s="125">
        <f t="shared" si="56"/>
        <v>0</v>
      </c>
      <c r="CL48" s="125">
        <f t="shared" si="57"/>
        <v>221</v>
      </c>
      <c r="CM48" s="125" t="str">
        <f>IF(CH48&lt;&gt;"", IF(RANK(CL48, CL$5:CL$62)+COUNTIF(CL$5:CL48,CL48)-1&lt;=(CM$65-CK$63), RANK(CL48, CL$5:CL$62)+COUNTIF(CL$5:CL48,CL48)-1, ""), "")</f>
        <v/>
      </c>
      <c r="CN48" s="135">
        <f t="shared" si="58"/>
        <v>0</v>
      </c>
      <c r="CO48" s="123">
        <v>79</v>
      </c>
      <c r="CP48" s="123"/>
      <c r="CQ48" s="124">
        <f t="shared" si="59"/>
        <v>1.5591079534241169E-3</v>
      </c>
      <c r="CR48" s="125">
        <f t="shared" si="60"/>
        <v>0</v>
      </c>
      <c r="CS48" s="125">
        <f t="shared" si="61"/>
        <v>79</v>
      </c>
      <c r="CT48" s="125" t="str">
        <f>IF(CO48&lt;&gt;"", IF(RANK(CS48, CS$5:CS$62)+COUNTIF(CS$5:CS48,CS48)-1&lt;=(CT$65-CR$63), RANK(CS48, CS$5:CS$62)+COUNTIF(CS$5:CS48,CS48)-1, ""), "")</f>
        <v/>
      </c>
      <c r="CU48" s="135">
        <f t="shared" si="62"/>
        <v>0</v>
      </c>
      <c r="CV48" s="123">
        <v>73</v>
      </c>
      <c r="CW48" s="123"/>
      <c r="CX48" s="124">
        <f t="shared" si="63"/>
        <v>1.561163387510693E-3</v>
      </c>
      <c r="CY48" s="125">
        <f t="shared" si="64"/>
        <v>0</v>
      </c>
      <c r="CZ48" s="125">
        <f t="shared" si="65"/>
        <v>73</v>
      </c>
      <c r="DA48" s="125" t="str">
        <f>IF(CV48&lt;&gt;"", IF(RANK(CZ48, CZ$5:CZ$62)+COUNTIF(CZ$5:CZ48,CZ48)-1&lt;=(DA$65-CY$63), RANK(CZ48, CZ$5:CZ$62)+COUNTIF(CZ$5:CZ48,CZ48)-1, ""), "")</f>
        <v/>
      </c>
      <c r="DB48" s="135">
        <f t="shared" si="66"/>
        <v>0</v>
      </c>
      <c r="DC48" s="123">
        <v>115</v>
      </c>
      <c r="DD48" s="123"/>
      <c r="DE48" s="124">
        <f t="shared" si="67"/>
        <v>2.2289413497693531E-3</v>
      </c>
      <c r="DF48" s="125">
        <f t="shared" si="68"/>
        <v>0</v>
      </c>
      <c r="DG48" s="125">
        <f t="shared" si="69"/>
        <v>115</v>
      </c>
      <c r="DH48" s="125" t="str">
        <f>IF(DC48&lt;&gt;"", IF(RANK(DG48, DG$5:DG$62)+COUNTIF(DG$5:DG48,DG48)-1&lt;=(DH$65-DF$63), RANK(DG48, DG$5:DG$62)+COUNTIF(DG$5:DG48,DG48)-1, ""), "")</f>
        <v/>
      </c>
      <c r="DI48" s="135">
        <f t="shared" si="70"/>
        <v>0</v>
      </c>
      <c r="DJ48" s="123">
        <v>134</v>
      </c>
      <c r="DK48" s="123"/>
      <c r="DL48" s="124">
        <f t="shared" si="71"/>
        <v>2.7749591004162439E-3</v>
      </c>
      <c r="DM48" s="125">
        <f t="shared" si="72"/>
        <v>0</v>
      </c>
      <c r="DN48" s="125">
        <f t="shared" si="73"/>
        <v>134</v>
      </c>
      <c r="DO48" s="125" t="str">
        <f>IF(DJ48&lt;&gt;"", IF(RANK(DN48, DN$5:DN$62)+COUNTIF(DN$5:DN48,DN48)-1&lt;=(DO$65-DM$63), RANK(DN48, DN$5:DN$62)+COUNTIF(DN$5:DN48,DN48)-1, ""), "")</f>
        <v/>
      </c>
      <c r="DP48" s="135">
        <f t="shared" si="74"/>
        <v>0</v>
      </c>
      <c r="DQ48" s="123">
        <v>182</v>
      </c>
      <c r="DR48" s="123"/>
      <c r="DS48" s="124">
        <f t="shared" si="75"/>
        <v>3.7295846226357097E-3</v>
      </c>
      <c r="DT48" s="125">
        <f t="shared" si="76"/>
        <v>0</v>
      </c>
      <c r="DU48" s="125">
        <f t="shared" si="77"/>
        <v>182</v>
      </c>
      <c r="DV48" s="125" t="str">
        <f>IF(DQ48&lt;&gt;"", IF(RANK(DU48, DU$5:DU$62)+COUNTIF(DU$5:DU48,DU48)-1&lt;=(DV$65-DT$63), RANK(DU48, DU$5:DU$62)+COUNTIF(DU$5:DU48,DU48)-1, ""), "")</f>
        <v/>
      </c>
      <c r="DW48" s="135">
        <f t="shared" si="78"/>
        <v>0</v>
      </c>
      <c r="DX48" s="123">
        <v>654</v>
      </c>
      <c r="DY48" s="123"/>
      <c r="DZ48" s="124">
        <f t="shared" si="79"/>
        <v>1.4289147676374838E-2</v>
      </c>
      <c r="EA48" s="125">
        <f t="shared" si="80"/>
        <v>0</v>
      </c>
      <c r="EB48" s="125">
        <f t="shared" si="81"/>
        <v>654</v>
      </c>
      <c r="EC48" s="125" t="str">
        <f>IF(DX48&lt;&gt;"", IF(RANK(EB48, EB$5:EB$62)+COUNTIF(EB$5:EB48,EB48)-1&lt;=(EC$65-EA$63), RANK(EB48, EB$5:EB$62)+COUNTIF(EB$5:EB48,EB48)-1, ""), "")</f>
        <v/>
      </c>
      <c r="ED48" s="135">
        <f t="shared" si="82"/>
        <v>0</v>
      </c>
      <c r="EE48" s="123">
        <v>72</v>
      </c>
      <c r="EF48" s="123"/>
      <c r="EG48" s="124">
        <f t="shared" si="83"/>
        <v>1.3801299622381107E-3</v>
      </c>
      <c r="EH48" s="125">
        <f t="shared" si="84"/>
        <v>0</v>
      </c>
      <c r="EI48" s="125">
        <f t="shared" si="85"/>
        <v>72</v>
      </c>
      <c r="EJ48" s="125" t="str">
        <f>IF(EE48&lt;&gt;"", IF(RANK(EI48, EI$5:EI$62)+COUNTIF(EI$5:EI48,EI48)-1&lt;=(EJ$65-EH$63), RANK(EI48, EI$5:EI$62)+COUNTIF(EI$5:EI48,EI48)-1, ""), "")</f>
        <v/>
      </c>
      <c r="EK48" s="135">
        <f t="shared" si="86"/>
        <v>0</v>
      </c>
      <c r="EL48" s="123">
        <v>83</v>
      </c>
      <c r="EM48" s="123"/>
      <c r="EN48" s="124">
        <f t="shared" si="87"/>
        <v>1.7721410880519259E-3</v>
      </c>
      <c r="EO48" s="125">
        <f t="shared" si="88"/>
        <v>0</v>
      </c>
      <c r="EP48" s="125">
        <f t="shared" si="89"/>
        <v>83</v>
      </c>
      <c r="EQ48" s="125" t="str">
        <f>IF(EL48&lt;&gt;"", IF(RANK(EP48, EP$5:EP$62)+COUNTIF(EP$5:EP48,EP48)-1&lt;=(EQ$65-EO$63), RANK(EP48, EP$5:EP$62)+COUNTIF(EP$5:EP48,EP48)-1, ""), "")</f>
        <v/>
      </c>
      <c r="ER48" s="135">
        <f t="shared" si="90"/>
        <v>0</v>
      </c>
      <c r="ES48" s="123">
        <v>78</v>
      </c>
      <c r="ET48" s="123"/>
      <c r="EU48" s="124">
        <f t="shared" si="91"/>
        <v>1.5503875968992248E-3</v>
      </c>
      <c r="EV48" s="125">
        <f t="shared" si="92"/>
        <v>0</v>
      </c>
      <c r="EW48" s="125">
        <f t="shared" si="93"/>
        <v>78</v>
      </c>
      <c r="EX48" s="125" t="str">
        <f>IF(ES48&lt;&gt;"", IF(RANK(EW48, EW$5:EW$62)+COUNTIF(EW$5:EW48,EW48)-1&lt;=(EX$65-EV$63), RANK(EW48, EW$5:EW$62)+COUNTIF(EW$5:EW48,EW48)-1, ""), "")</f>
        <v/>
      </c>
      <c r="EY48" s="135">
        <f t="shared" si="94"/>
        <v>0</v>
      </c>
      <c r="EZ48" s="123">
        <v>66</v>
      </c>
      <c r="FA48" s="123"/>
      <c r="FB48" s="124">
        <f t="shared" si="95"/>
        <v>1.313955803304798E-3</v>
      </c>
      <c r="FC48" s="125">
        <f t="shared" si="96"/>
        <v>0</v>
      </c>
      <c r="FD48" s="125">
        <f t="shared" si="97"/>
        <v>66</v>
      </c>
      <c r="FE48" s="125" t="str">
        <f>IF(EZ48&lt;&gt;"", IF(RANK(FD48, FD$5:FD$62)+COUNTIF(FD$5:FD48,FD48)-1&lt;=(FE$65-FC$63), RANK(FD48, FD$5:FD$62)+COUNTIF(FD$5:FD48,FD48)-1, ""), "")</f>
        <v/>
      </c>
      <c r="FF48" s="135">
        <f t="shared" si="98"/>
        <v>0</v>
      </c>
      <c r="FG48" s="123">
        <v>44</v>
      </c>
      <c r="FH48" s="123"/>
      <c r="FI48" s="124">
        <f t="shared" si="99"/>
        <v>9.4414522670214368E-4</v>
      </c>
      <c r="FJ48" s="125">
        <f t="shared" si="100"/>
        <v>0</v>
      </c>
      <c r="FK48" s="125">
        <f t="shared" si="101"/>
        <v>44</v>
      </c>
      <c r="FL48" s="125" t="str">
        <f>IF(FG48&lt;&gt;"", IF(RANK(FK48, FK$5:FK$62)+COUNTIF(FK$5:FK48,FK48)-1&lt;=(FL$65-FJ$63), RANK(FK48, FK$5:FK$62)+COUNTIF(FK$5:FK48,FK48)-1, ""), "")</f>
        <v/>
      </c>
      <c r="FM48" s="135">
        <f t="shared" si="102"/>
        <v>0</v>
      </c>
      <c r="FN48" s="123">
        <v>44</v>
      </c>
      <c r="FO48" s="123"/>
      <c r="FP48" s="124">
        <f t="shared" si="103"/>
        <v>9.529791427519439E-4</v>
      </c>
      <c r="FQ48" s="125">
        <f t="shared" si="104"/>
        <v>0</v>
      </c>
      <c r="FR48" s="125">
        <f t="shared" si="105"/>
        <v>44</v>
      </c>
      <c r="FS48" s="125" t="str">
        <f>IF(FN48&lt;&gt;"", IF(RANK(FR48, FR$5:FR$62)+COUNTIF(FR$5:FR48,FR48)-1&lt;=(FS$65-FQ$63), RANK(FR48, FR$5:FR$62)+COUNTIF(FR$5:FR48,FR48)-1, ""), "")</f>
        <v/>
      </c>
      <c r="FT48" s="135">
        <f t="shared" si="106"/>
        <v>0</v>
      </c>
      <c r="FU48" s="123">
        <v>132</v>
      </c>
      <c r="FV48" s="123"/>
      <c r="FW48" s="124">
        <f t="shared" si="107"/>
        <v>2.829824636624791E-3</v>
      </c>
      <c r="FX48" s="125">
        <f t="shared" si="108"/>
        <v>0</v>
      </c>
      <c r="FY48" s="125">
        <f t="shared" si="109"/>
        <v>132</v>
      </c>
      <c r="FZ48" s="125" t="str">
        <f>IF(FU48&lt;&gt;"", IF(RANK(FY48, FY$5:FY$62)+COUNTIF(FY$5:FY48,FY48)-1&lt;=(FZ$65-FX$63), RANK(FY48, FY$5:FY$62)+COUNTIF(FY$5:FY48,FY48)-1, ""), "")</f>
        <v/>
      </c>
      <c r="GA48" s="135">
        <f t="shared" si="110"/>
        <v>0</v>
      </c>
      <c r="GB48" s="123">
        <v>68</v>
      </c>
      <c r="GC48" s="123"/>
      <c r="GD48" s="124">
        <f t="shared" si="111"/>
        <v>1.5818735896899062E-3</v>
      </c>
      <c r="GE48" s="125">
        <f t="shared" si="112"/>
        <v>0</v>
      </c>
      <c r="GF48" s="125">
        <f t="shared" si="113"/>
        <v>68</v>
      </c>
      <c r="GG48" s="125" t="str">
        <f>IF(GB48&lt;&gt;"", IF(RANK(GF48, GF$5:GF$62)+COUNTIF(GF$5:GF48,GF48)-1&lt;=(GG$65-GE$63), RANK(GF48, GF$5:GF$62)+COUNTIF(GF$5:GF48,GF48)-1, ""), "")</f>
        <v/>
      </c>
      <c r="GH48" s="135">
        <f t="shared" si="114"/>
        <v>0</v>
      </c>
      <c r="GI48" s="123">
        <v>52</v>
      </c>
      <c r="GJ48" s="123"/>
      <c r="GK48" s="124">
        <f t="shared" si="115"/>
        <v>1.1090257635215834E-3</v>
      </c>
      <c r="GL48" s="125">
        <f t="shared" si="116"/>
        <v>0</v>
      </c>
      <c r="GM48" s="125">
        <f t="shared" si="117"/>
        <v>52</v>
      </c>
      <c r="GN48" s="125" t="str">
        <f>IF(GI48&lt;&gt;"", IF(RANK(GM48, GM$5:GM$62)+COUNTIF(GM$5:GM48,GM48)-1&lt;=(GN$65-GL$63), RANK(GM48, GM$5:GM$62)+COUNTIF(GM$5:GM48,GM48)-1, ""), "")</f>
        <v/>
      </c>
      <c r="GO48" s="135">
        <f t="shared" si="118"/>
        <v>0</v>
      </c>
      <c r="GP48" s="123">
        <v>67</v>
      </c>
      <c r="GQ48" s="123"/>
      <c r="GR48" s="124">
        <f t="shared" si="119"/>
        <v>1.3560008095527222E-3</v>
      </c>
      <c r="GS48" s="125">
        <f t="shared" si="120"/>
        <v>0</v>
      </c>
      <c r="GT48" s="125">
        <f t="shared" si="121"/>
        <v>67</v>
      </c>
      <c r="GU48" s="125" t="str">
        <f>IF(GP48&lt;&gt;"", IF(RANK(GT48, GT$5:GT$62)+COUNTIF(GT$5:GT48,GT48)-1&lt;=(GU$65-GS$63), RANK(GT48, GT$5:GT$62)+COUNTIF(GT$5:GT48,GT48)-1, ""), "")</f>
        <v/>
      </c>
      <c r="GV48" s="135">
        <f t="shared" si="122"/>
        <v>0</v>
      </c>
      <c r="GW48" s="123">
        <v>36</v>
      </c>
      <c r="GX48" s="123"/>
      <c r="GY48" s="124">
        <f t="shared" si="123"/>
        <v>8.4131806496845062E-4</v>
      </c>
      <c r="GZ48" s="125">
        <f t="shared" si="124"/>
        <v>0</v>
      </c>
      <c r="HA48" s="125">
        <f t="shared" si="125"/>
        <v>36</v>
      </c>
      <c r="HB48" s="125" t="str">
        <f>IF(GW48&lt;&gt;"", IF(RANK(HA48, HA$5:HA$62)+COUNTIF(HA$5:HA48,HA48)-1&lt;=(HB$65-GZ$63), RANK(HA48, HA$5:HA$62)+COUNTIF(HA$5:HA48,HA48)-1, ""), "")</f>
        <v/>
      </c>
      <c r="HC48" s="135">
        <f t="shared" si="126"/>
        <v>0</v>
      </c>
      <c r="HD48" s="123">
        <v>31</v>
      </c>
      <c r="HE48" s="123"/>
      <c r="HF48" s="124">
        <f t="shared" si="127"/>
        <v>7.2165188444258213E-4</v>
      </c>
      <c r="HG48" s="125">
        <f t="shared" si="128"/>
        <v>0</v>
      </c>
      <c r="HH48" s="125">
        <f t="shared" si="129"/>
        <v>31</v>
      </c>
      <c r="HI48" s="125" t="str">
        <f>IF(HD48&lt;&gt;"", IF(RANK(HH48, HH$5:HH$62)+COUNTIF(HH$5:HH48,HH48)-1&lt;=(HI$65-HG$63), RANK(HH48, HH$5:HH$62)+COUNTIF(HH$5:HH48,HH48)-1, ""), "")</f>
        <v/>
      </c>
      <c r="HJ48" s="135">
        <f t="shared" si="130"/>
        <v>0</v>
      </c>
      <c r="HK48" s="123">
        <v>22</v>
      </c>
      <c r="HL48" s="123"/>
      <c r="HM48" s="124">
        <f t="shared" si="131"/>
        <v>5.3842388644150755E-4</v>
      </c>
      <c r="HN48" s="125">
        <f t="shared" si="132"/>
        <v>0</v>
      </c>
      <c r="HO48" s="125">
        <f t="shared" si="133"/>
        <v>22</v>
      </c>
      <c r="HP48" s="125" t="str">
        <f>IF(HK48&lt;&gt;"", IF(RANK(HO48, HO$5:HO$62)+COUNTIF(HO$5:HO48,HO48)-1&lt;=(HP$65-HN$63), RANK(HO48, HO$5:HO$62)+COUNTIF(HO$5:HO48,HO48)-1, ""), "")</f>
        <v/>
      </c>
      <c r="HQ48" s="135">
        <f t="shared" si="134"/>
        <v>0</v>
      </c>
      <c r="HR48" s="123">
        <v>49</v>
      </c>
      <c r="HS48" s="123"/>
      <c r="HT48" s="124">
        <f t="shared" si="135"/>
        <v>1.2201802878629413E-3</v>
      </c>
      <c r="HU48" s="125">
        <f t="shared" si="136"/>
        <v>0</v>
      </c>
      <c r="HV48" s="125">
        <f t="shared" si="137"/>
        <v>49</v>
      </c>
      <c r="HW48" s="125" t="str">
        <f>IF(HR48&lt;&gt;"", IF(RANK(HV48, HV$5:HV$62)+COUNTIF(HV$5:HV48,HV48)-1&lt;=(HW$65-HU$63), RANK(HV48, HV$5:HV$62)+COUNTIF(HV$5:HV48,HV48)-1, ""), "")</f>
        <v/>
      </c>
      <c r="HX48" s="135">
        <f t="shared" si="138"/>
        <v>0</v>
      </c>
      <c r="HY48" s="123">
        <v>96</v>
      </c>
      <c r="HZ48" s="123"/>
      <c r="IA48" s="124">
        <f t="shared" si="139"/>
        <v>2.5304444092993832E-3</v>
      </c>
      <c r="IB48" s="125">
        <f t="shared" si="140"/>
        <v>0</v>
      </c>
      <c r="IC48" s="125">
        <f t="shared" si="141"/>
        <v>96</v>
      </c>
      <c r="ID48" s="125" t="str">
        <f>IF(HY48&lt;&gt;"", IF(RANK(IC48, IC$5:IC$62)+COUNTIF(IC$5:IC48,IC48)-1&lt;=(ID$65-IB$63), RANK(IC48, IC$5:IC$62)+COUNTIF(IC$5:IC48,IC48)-1, ""), "")</f>
        <v/>
      </c>
      <c r="IE48" s="135">
        <f t="shared" si="142"/>
        <v>0</v>
      </c>
      <c r="IF48" s="123">
        <v>103</v>
      </c>
      <c r="IG48" s="123"/>
      <c r="IH48" s="124">
        <f t="shared" si="143"/>
        <v>2.4891853355566832E-3</v>
      </c>
      <c r="II48" s="125">
        <f t="shared" si="144"/>
        <v>0</v>
      </c>
      <c r="IJ48" s="125">
        <f t="shared" si="145"/>
        <v>103</v>
      </c>
      <c r="IK48" s="125" t="str">
        <f>IF(IF48&lt;&gt;"", IF(RANK(IJ48, IJ$5:IJ$62)+COUNTIF(IJ$5:IJ48,IJ48)-1&lt;=(IK$65-II$63), RANK(IJ48, IJ$5:IJ$62)+COUNTIF(IJ$5:IJ48,IJ48)-1, ""), "")</f>
        <v/>
      </c>
      <c r="IL48" s="135">
        <f t="shared" si="146"/>
        <v>0</v>
      </c>
      <c r="IM48" s="123">
        <v>196</v>
      </c>
      <c r="IN48" s="123"/>
      <c r="IO48" s="124">
        <f t="shared" si="147"/>
        <v>4.6848483399861366E-3</v>
      </c>
      <c r="IP48" s="125">
        <f t="shared" si="148"/>
        <v>0</v>
      </c>
      <c r="IQ48" s="125">
        <f t="shared" si="149"/>
        <v>196</v>
      </c>
      <c r="IR48" s="125" t="str">
        <f>IF(IM48&lt;&gt;"", IF(RANK(IQ48, IQ$5:IQ$62)+COUNTIF(IQ$5:IQ48,IQ48)-1&lt;=(IR$65-IP$63), RANK(IQ48, IQ$5:IQ$62)+COUNTIF(IQ$5:IQ48,IQ48)-1, ""), "")</f>
        <v/>
      </c>
      <c r="IS48" s="135">
        <f t="shared" si="150"/>
        <v>0</v>
      </c>
      <c r="IT48" s="123">
        <v>632</v>
      </c>
      <c r="IU48" s="123"/>
      <c r="IV48" s="124">
        <f t="shared" si="151"/>
        <v>1.3000370263710042E-2</v>
      </c>
      <c r="IW48" s="125">
        <f t="shared" si="152"/>
        <v>0</v>
      </c>
      <c r="IX48" s="125">
        <f t="shared" si="153"/>
        <v>632</v>
      </c>
      <c r="IY48" s="125" t="str">
        <f>IF(IT48&lt;&gt;"", IF(RANK(IX48, IX$5:IX$62)+COUNTIF(IX$5:IX48,IX48)-1&lt;=(IY$65-IW$63), RANK(IX48, IX$5:IX$62)+COUNTIF(IX$5:IX48,IX48)-1, ""), "")</f>
        <v/>
      </c>
      <c r="IZ48" s="135">
        <f t="shared" si="154"/>
        <v>0</v>
      </c>
      <c r="JA48" s="123">
        <v>127</v>
      </c>
      <c r="JB48" s="123"/>
      <c r="JC48" s="124">
        <f t="shared" si="155"/>
        <v>2.58340113913751E-3</v>
      </c>
      <c r="JD48" s="125">
        <f t="shared" si="156"/>
        <v>0</v>
      </c>
      <c r="JE48" s="125">
        <f t="shared" si="157"/>
        <v>127</v>
      </c>
      <c r="JF48" s="125" t="str">
        <f>IF(JA48&lt;&gt;"", IF(RANK(JE48, JE$5:JE$62)+COUNTIF(JE$5:JE48,JE48)-1&lt;=(JF$65-JD$63), RANK(JE48, JE$5:JE$62)+COUNTIF(JE$5:JE48,JE48)-1, ""), "")</f>
        <v/>
      </c>
      <c r="JG48" s="135">
        <f t="shared" si="158"/>
        <v>0</v>
      </c>
      <c r="JH48" s="123">
        <v>73</v>
      </c>
      <c r="JI48" s="123"/>
      <c r="JJ48" s="124">
        <f t="shared" si="159"/>
        <v>1.5213721526373923E-3</v>
      </c>
      <c r="JK48" s="125">
        <f t="shared" si="160"/>
        <v>0</v>
      </c>
      <c r="JL48" s="125">
        <f t="shared" si="161"/>
        <v>73</v>
      </c>
      <c r="JM48" s="125" t="str">
        <f>IF(JH48&lt;&gt;"", IF(RANK(JL48, JL$5:JL$62)+COUNTIF(JL$5:JL48,JL48)-1&lt;=(JM$65-JK$63), RANK(JL48, JL$5:JL$62)+COUNTIF(JL$5:JL48,JL48)-1, ""), "")</f>
        <v/>
      </c>
      <c r="JN48" s="135">
        <f t="shared" si="162"/>
        <v>0</v>
      </c>
      <c r="JO48" s="123">
        <v>120</v>
      </c>
      <c r="JP48" s="123"/>
      <c r="JQ48" s="124">
        <f t="shared" si="163"/>
        <v>2.6459109650960244E-3</v>
      </c>
      <c r="JR48" s="125">
        <f t="shared" si="164"/>
        <v>0</v>
      </c>
      <c r="JS48" s="125">
        <f t="shared" si="165"/>
        <v>120</v>
      </c>
      <c r="JT48" s="125" t="str">
        <f>IF(JO48&lt;&gt;"", IF(RANK(JS48, JS$5:JS$62)+COUNTIF(JS$5:JS48,JS48)-1&lt;=(JT$65-JR$63), RANK(JS48, JS$5:JS$62)+COUNTIF(JS$5:JS48,JS48)-1, ""), "")</f>
        <v/>
      </c>
      <c r="JU48" s="135">
        <f t="shared" si="166"/>
        <v>0</v>
      </c>
      <c r="JV48" s="123">
        <v>79</v>
      </c>
      <c r="JW48" s="123"/>
      <c r="JX48" s="124">
        <f t="shared" si="167"/>
        <v>1.6291347026313619E-3</v>
      </c>
      <c r="JY48" s="125">
        <f t="shared" si="168"/>
        <v>0</v>
      </c>
      <c r="JZ48" s="125">
        <f t="shared" si="169"/>
        <v>79</v>
      </c>
      <c r="KA48" s="125" t="str">
        <f>IF(JV48&lt;&gt;"", IF(RANK(JZ48, JZ$5:JZ$62)+COUNTIF(JZ$5:JZ48,JZ48)-1&lt;=(KA$65-JY$63), RANK(JZ48, JZ$5:JZ$62)+COUNTIF(JZ$5:JZ48,JZ48)-1, ""), "")</f>
        <v/>
      </c>
      <c r="KB48" s="135">
        <f t="shared" si="170"/>
        <v>0</v>
      </c>
      <c r="KC48" s="132" t="str">
        <f t="shared" si="171"/>
        <v/>
      </c>
      <c r="KD48" s="36">
        <f t="shared" si="172"/>
        <v>4875</v>
      </c>
      <c r="KE48" s="36">
        <v>5016</v>
      </c>
      <c r="KF48" s="36">
        <f t="shared" si="173"/>
        <v>9891</v>
      </c>
      <c r="KG48" s="37"/>
      <c r="KH48" s="67" t="str">
        <f t="shared" si="184"/>
        <v/>
      </c>
      <c r="KI48" s="69" t="str">
        <f t="shared" si="185"/>
        <v/>
      </c>
      <c r="KJ48" s="69" t="str">
        <f t="shared" si="174"/>
        <v/>
      </c>
      <c r="KK48" s="69"/>
      <c r="KL48" s="66" t="str">
        <f t="shared" si="175"/>
        <v/>
      </c>
      <c r="KM48" s="69" t="str">
        <f t="shared" si="176"/>
        <v/>
      </c>
      <c r="KN48" s="67" t="str">
        <f t="shared" si="177"/>
        <v/>
      </c>
      <c r="KO48" s="67" t="str">
        <f>IF(KN48&lt;&gt;"", IF(RANK(KN48, $KN$5:$KN$62)+COUNTIF(KN$5:KN48,KN48)-1&lt;=(400-$KJ$63-$KM$63), RANK(KN48, $KN$5:$KN$62)+COUNTIF(KN$5:KN48,KN48)-1, ""), "")</f>
        <v/>
      </c>
      <c r="KP48" s="76" t="str">
        <f t="shared" si="178"/>
        <v/>
      </c>
      <c r="KQ48" s="86" t="str">
        <f t="shared" si="186"/>
        <v/>
      </c>
      <c r="KS48" s="126">
        <f t="shared" si="187"/>
        <v>3.0987350794856408E-4</v>
      </c>
      <c r="KT48" s="45">
        <f t="shared" si="188"/>
        <v>0</v>
      </c>
      <c r="KU48" s="53">
        <f t="shared" si="179"/>
        <v>-3.0987350794856408E-4</v>
      </c>
      <c r="KW48" s="80" t="str">
        <f t="shared" si="189"/>
        <v/>
      </c>
      <c r="KX48" s="45" t="str">
        <f t="shared" si="180"/>
        <v/>
      </c>
      <c r="KY48" s="45" t="str">
        <f t="shared" si="190"/>
        <v/>
      </c>
      <c r="KZ48" s="127" t="str">
        <f t="shared" si="181"/>
        <v/>
      </c>
    </row>
    <row r="49" spans="1:312" ht="15" customHeight="1" x14ac:dyDescent="0.2">
      <c r="A49" s="128" t="s">
        <v>215</v>
      </c>
      <c r="B49" s="123">
        <v>75</v>
      </c>
      <c r="C49" s="123"/>
      <c r="D49" s="124">
        <f t="shared" si="182"/>
        <v>1.5197568389057751E-3</v>
      </c>
      <c r="E49" s="125">
        <f t="shared" si="9"/>
        <v>0</v>
      </c>
      <c r="F49" s="125">
        <f t="shared" si="183"/>
        <v>75</v>
      </c>
      <c r="G49" s="125" t="str">
        <f>IF(B49&lt;&gt;"", IF(RANK(F49, F$5:F$62)+COUNTIF(F$5:F49,F49)-1&lt;=(G$65-E$63), RANK(F49, F$5:F$62)+COUNTIF(F$5:F49,F49)-1, ""), "")</f>
        <v/>
      </c>
      <c r="H49" s="135">
        <f t="shared" si="10"/>
        <v>0</v>
      </c>
      <c r="I49" s="123">
        <v>61</v>
      </c>
      <c r="J49" s="123"/>
      <c r="K49" s="124">
        <f t="shared" si="11"/>
        <v>1.3277321898874693E-3</v>
      </c>
      <c r="L49" s="125">
        <f t="shared" si="12"/>
        <v>0</v>
      </c>
      <c r="M49" s="125">
        <f t="shared" si="13"/>
        <v>61</v>
      </c>
      <c r="N49" s="125" t="str">
        <f>IF(I49&lt;&gt;"", IF(RANK(M49, M$5:M$62)+COUNTIF(M$5:M49,M49)-1&lt;=(N$65-L$63), RANK(M49, M$5:M$62)+COUNTIF(M$5:M49,M49)-1, ""), "")</f>
        <v/>
      </c>
      <c r="O49" s="135">
        <f t="shared" si="14"/>
        <v>0</v>
      </c>
      <c r="P49" s="123">
        <v>46</v>
      </c>
      <c r="Q49" s="123"/>
      <c r="R49" s="124">
        <f t="shared" si="15"/>
        <v>1.1040441617664707E-3</v>
      </c>
      <c r="S49" s="125">
        <f t="shared" si="16"/>
        <v>0</v>
      </c>
      <c r="T49" s="125">
        <f t="shared" si="17"/>
        <v>46</v>
      </c>
      <c r="U49" s="125" t="str">
        <f>IF(P49&lt;&gt;"", IF(RANK(T49, T$5:T$62)+COUNTIF(T$5:T49,T49)-1&lt;=(U$65-S$63), RANK(T49, T$5:T$62)+COUNTIF(T$5:T49,T49)-1, ""), "")</f>
        <v/>
      </c>
      <c r="V49" s="135">
        <f t="shared" si="18"/>
        <v>0</v>
      </c>
      <c r="W49" s="123">
        <v>57</v>
      </c>
      <c r="X49" s="123"/>
      <c r="Y49" s="124">
        <f t="shared" si="19"/>
        <v>1.4254632755645584E-3</v>
      </c>
      <c r="Z49" s="125">
        <f t="shared" si="20"/>
        <v>0</v>
      </c>
      <c r="AA49" s="125">
        <f t="shared" si="21"/>
        <v>57</v>
      </c>
      <c r="AB49" s="125" t="str">
        <f>IF(W49&lt;&gt;"", IF(RANK(AA49, AA$5:AA$62)+COUNTIF(AA$5:AA49,AA49)-1&lt;=(AB$65-Z$63), RANK(AA49, AA$5:AA$62)+COUNTIF(AA$5:AA49,AA49)-1, ""), "")</f>
        <v/>
      </c>
      <c r="AC49" s="135">
        <f t="shared" si="22"/>
        <v>0</v>
      </c>
      <c r="AD49" s="123">
        <v>71</v>
      </c>
      <c r="AE49" s="123"/>
      <c r="AF49" s="124">
        <f t="shared" si="23"/>
        <v>1.8315018315018315E-3</v>
      </c>
      <c r="AG49" s="125">
        <f t="shared" si="24"/>
        <v>0</v>
      </c>
      <c r="AH49" s="125">
        <f t="shared" si="25"/>
        <v>71</v>
      </c>
      <c r="AI49" s="125" t="str">
        <f>IF(AD49&lt;&gt;"", IF(RANK(AH49, AH$5:AH$62)+COUNTIF(AH$5:AH49,AH49)-1&lt;=(AI$65-AG$63), RANK(AH49, AH$5:AH$62)+COUNTIF(AH$5:AH49,AH49)-1, ""), "")</f>
        <v/>
      </c>
      <c r="AJ49" s="135">
        <f t="shared" si="26"/>
        <v>0</v>
      </c>
      <c r="AK49" s="123">
        <v>112</v>
      </c>
      <c r="AL49" s="123"/>
      <c r="AM49" s="124">
        <f t="shared" si="27"/>
        <v>2.2701935745414008E-3</v>
      </c>
      <c r="AN49" s="125">
        <f t="shared" si="28"/>
        <v>0</v>
      </c>
      <c r="AO49" s="125">
        <f t="shared" si="29"/>
        <v>112</v>
      </c>
      <c r="AP49" s="125" t="str">
        <f>IF(AK49&lt;&gt;"", IF(RANK(AO49, AO$5:AO$62)+COUNTIF(AO$5:AO49,AO49)-1&lt;=(AP$65-AN$63), RANK(AO49, AO$5:AO$62)+COUNTIF(AO$5:AO49,AO49)-1, ""), "")</f>
        <v/>
      </c>
      <c r="AQ49" s="135">
        <f t="shared" si="30"/>
        <v>0</v>
      </c>
      <c r="AR49" s="123">
        <v>83</v>
      </c>
      <c r="AS49" s="123"/>
      <c r="AT49" s="124">
        <f t="shared" si="31"/>
        <v>1.9592106505523558E-3</v>
      </c>
      <c r="AU49" s="125">
        <f t="shared" si="32"/>
        <v>0</v>
      </c>
      <c r="AV49" s="125">
        <f t="shared" si="33"/>
        <v>83</v>
      </c>
      <c r="AW49" s="125" t="str">
        <f>IF(AR49&lt;&gt;"", IF(RANK(AV49, AV$5:AV$62)+COUNTIF(AV$5:AV49,AV49)-1&lt;=(AW$65-AU$63), RANK(AV49, AV$5:AV$62)+COUNTIF(AV$5:AV49,AV49)-1, ""), "")</f>
        <v/>
      </c>
      <c r="AX49" s="135">
        <f t="shared" si="34"/>
        <v>0</v>
      </c>
      <c r="AY49" s="123">
        <v>233</v>
      </c>
      <c r="AZ49" s="123"/>
      <c r="BA49" s="124">
        <f t="shared" si="35"/>
        <v>4.7170766271889871E-3</v>
      </c>
      <c r="BB49" s="125">
        <f t="shared" si="36"/>
        <v>0</v>
      </c>
      <c r="BC49" s="125">
        <f t="shared" si="37"/>
        <v>233</v>
      </c>
      <c r="BD49" s="125" t="str">
        <f>IF(AY49&lt;&gt;"", IF(RANK(BC49, BC$5:BC$62)+COUNTIF(BC$5:BC49,BC49)-1&lt;=(BD$65-BB$63), RANK(BC49, BC$5:BC$62)+COUNTIF(BC$5:BC49,BC49)-1, ""), "")</f>
        <v/>
      </c>
      <c r="BE49" s="135">
        <f t="shared" si="38"/>
        <v>0</v>
      </c>
      <c r="BF49" s="123">
        <v>261</v>
      </c>
      <c r="BG49" s="123"/>
      <c r="BH49" s="124">
        <f t="shared" si="39"/>
        <v>5.1221666176037677E-3</v>
      </c>
      <c r="BI49" s="125">
        <f t="shared" si="40"/>
        <v>0</v>
      </c>
      <c r="BJ49" s="125">
        <f t="shared" si="41"/>
        <v>261</v>
      </c>
      <c r="BK49" s="125" t="str">
        <f>IF(BF49&lt;&gt;"", IF(RANK(BJ49, BJ$5:BJ$62)+COUNTIF(BJ$5:BJ49,BJ49)-1&lt;=(BK$65-BI$63), RANK(BJ49, BJ$5:BJ$62)+COUNTIF(BJ$5:BJ49,BJ49)-1, ""), "")</f>
        <v/>
      </c>
      <c r="BL49" s="135">
        <f t="shared" si="42"/>
        <v>0</v>
      </c>
      <c r="BM49" s="123">
        <v>303</v>
      </c>
      <c r="BN49" s="123"/>
      <c r="BO49" s="124">
        <f t="shared" si="43"/>
        <v>6.1519095283536027E-3</v>
      </c>
      <c r="BP49" s="125">
        <f t="shared" si="44"/>
        <v>0</v>
      </c>
      <c r="BQ49" s="125">
        <f t="shared" si="45"/>
        <v>303</v>
      </c>
      <c r="BR49" s="125" t="str">
        <f>IF(BM49&lt;&gt;"", IF(RANK(BQ49, BQ$5:BQ$62)+COUNTIF(BQ$5:BQ49,BQ49)-1&lt;=(BR$65-BP$63), RANK(BQ49, BQ$5:BQ$62)+COUNTIF(BQ$5:BQ49,BQ49)-1, ""), "")</f>
        <v/>
      </c>
      <c r="BS49" s="135">
        <f t="shared" si="46"/>
        <v>0</v>
      </c>
      <c r="BT49" s="123">
        <v>542</v>
      </c>
      <c r="BU49" s="123"/>
      <c r="BV49" s="124">
        <f t="shared" si="47"/>
        <v>1.085650188286195E-2</v>
      </c>
      <c r="BW49" s="125">
        <f t="shared" si="48"/>
        <v>0</v>
      </c>
      <c r="BX49" s="125">
        <f t="shared" si="49"/>
        <v>542</v>
      </c>
      <c r="BY49" s="125" t="str">
        <f>IF(BT49&lt;&gt;"", IF(RANK(BX49, BX$5:BX$62)+COUNTIF(BX$5:BX49,BX49)-1&lt;=(BY$65-BW$63), RANK(BX49, BX$5:BX$62)+COUNTIF(BX$5:BX49,BX49)-1, ""), "")</f>
        <v/>
      </c>
      <c r="BZ49" s="135">
        <f t="shared" si="50"/>
        <v>0</v>
      </c>
      <c r="CA49" s="123">
        <v>447</v>
      </c>
      <c r="CB49" s="123"/>
      <c r="CC49" s="124">
        <f t="shared" si="51"/>
        <v>8.8948143431368653E-3</v>
      </c>
      <c r="CD49" s="125">
        <f t="shared" si="52"/>
        <v>0</v>
      </c>
      <c r="CE49" s="125">
        <f t="shared" si="53"/>
        <v>447</v>
      </c>
      <c r="CF49" s="125" t="str">
        <f>IF(CA49&lt;&gt;"", IF(RANK(CE49, CE$5:CE$62)+COUNTIF(CE$5:CE49,CE49)-1&lt;=(CF$65-CD$63), RANK(CE49, CE$5:CE$62)+COUNTIF(CE$5:CE49,CE49)-1, ""), "")</f>
        <v/>
      </c>
      <c r="CG49" s="135">
        <f t="shared" si="54"/>
        <v>0</v>
      </c>
      <c r="CH49" s="123">
        <v>348</v>
      </c>
      <c r="CI49" s="123"/>
      <c r="CJ49" s="124">
        <f t="shared" si="55"/>
        <v>6.7163314934187675E-3</v>
      </c>
      <c r="CK49" s="125">
        <f t="shared" si="56"/>
        <v>0</v>
      </c>
      <c r="CL49" s="125">
        <f t="shared" si="57"/>
        <v>348</v>
      </c>
      <c r="CM49" s="125" t="str">
        <f>IF(CH49&lt;&gt;"", IF(RANK(CL49, CL$5:CL$62)+COUNTIF(CL$5:CL49,CL49)-1&lt;=(CM$65-CK$63), RANK(CL49, CL$5:CL$62)+COUNTIF(CL$5:CL49,CL49)-1, ""), "")</f>
        <v/>
      </c>
      <c r="CN49" s="135">
        <f t="shared" si="58"/>
        <v>0</v>
      </c>
      <c r="CO49" s="123">
        <v>350</v>
      </c>
      <c r="CP49" s="123"/>
      <c r="CQ49" s="124">
        <f t="shared" si="59"/>
        <v>6.9074402999802645E-3</v>
      </c>
      <c r="CR49" s="125">
        <f t="shared" si="60"/>
        <v>0</v>
      </c>
      <c r="CS49" s="125">
        <f t="shared" si="61"/>
        <v>350</v>
      </c>
      <c r="CT49" s="125" t="str">
        <f>IF(CO49&lt;&gt;"", IF(RANK(CS49, CS$5:CS$62)+COUNTIF(CS$5:CS49,CS49)-1&lt;=(CT$65-CR$63), RANK(CS49, CS$5:CS$62)+COUNTIF(CS$5:CS49,CS49)-1, ""), "")</f>
        <v/>
      </c>
      <c r="CU49" s="135">
        <f t="shared" si="62"/>
        <v>0</v>
      </c>
      <c r="CV49" s="123">
        <v>310</v>
      </c>
      <c r="CW49" s="123"/>
      <c r="CX49" s="124">
        <f t="shared" si="63"/>
        <v>6.6295979469632163E-3</v>
      </c>
      <c r="CY49" s="125">
        <f t="shared" si="64"/>
        <v>0</v>
      </c>
      <c r="CZ49" s="125">
        <f t="shared" si="65"/>
        <v>310</v>
      </c>
      <c r="DA49" s="125" t="str">
        <f>IF(CV49&lt;&gt;"", IF(RANK(CZ49, CZ$5:CZ$62)+COUNTIF(CZ$5:CZ49,CZ49)-1&lt;=(DA$65-CY$63), RANK(CZ49, CZ$5:CZ$62)+COUNTIF(CZ$5:CZ49,CZ49)-1, ""), "")</f>
        <v/>
      </c>
      <c r="DB49" s="135">
        <f t="shared" si="66"/>
        <v>0</v>
      </c>
      <c r="DC49" s="123">
        <v>223</v>
      </c>
      <c r="DD49" s="123"/>
      <c r="DE49" s="124">
        <f t="shared" si="67"/>
        <v>4.3222080086831802E-3</v>
      </c>
      <c r="DF49" s="125">
        <f t="shared" si="68"/>
        <v>0</v>
      </c>
      <c r="DG49" s="125">
        <f t="shared" si="69"/>
        <v>223</v>
      </c>
      <c r="DH49" s="125" t="str">
        <f>IF(DC49&lt;&gt;"", IF(RANK(DG49, DG$5:DG$62)+COUNTIF(DG$5:DG49,DG49)-1&lt;=(DH$65-DF$63), RANK(DG49, DG$5:DG$62)+COUNTIF(DG$5:DG49,DG49)-1, ""), "")</f>
        <v/>
      </c>
      <c r="DI49" s="135">
        <f t="shared" si="70"/>
        <v>0</v>
      </c>
      <c r="DJ49" s="123">
        <v>216</v>
      </c>
      <c r="DK49" s="123"/>
      <c r="DL49" s="124">
        <f t="shared" si="71"/>
        <v>4.4730684006709601E-3</v>
      </c>
      <c r="DM49" s="125">
        <f t="shared" si="72"/>
        <v>0</v>
      </c>
      <c r="DN49" s="125">
        <f t="shared" si="73"/>
        <v>216</v>
      </c>
      <c r="DO49" s="125" t="str">
        <f>IF(DJ49&lt;&gt;"", IF(RANK(DN49, DN$5:DN$62)+COUNTIF(DN$5:DN49,DN49)-1&lt;=(DO$65-DM$63), RANK(DN49, DN$5:DN$62)+COUNTIF(DN$5:DN49,DN49)-1, ""), "")</f>
        <v/>
      </c>
      <c r="DP49" s="135">
        <f t="shared" si="74"/>
        <v>0</v>
      </c>
      <c r="DQ49" s="123">
        <v>195</v>
      </c>
      <c r="DR49" s="123"/>
      <c r="DS49" s="124">
        <f t="shared" si="75"/>
        <v>3.9959835242525466E-3</v>
      </c>
      <c r="DT49" s="125">
        <f t="shared" si="76"/>
        <v>0</v>
      </c>
      <c r="DU49" s="125">
        <f t="shared" si="77"/>
        <v>195</v>
      </c>
      <c r="DV49" s="125" t="str">
        <f>IF(DQ49&lt;&gt;"", IF(RANK(DU49, DU$5:DU$62)+COUNTIF(DU$5:DU49,DU49)-1&lt;=(DV$65-DT$63), RANK(DU49, DU$5:DU$62)+COUNTIF(DU$5:DU49,DU49)-1, ""), "")</f>
        <v/>
      </c>
      <c r="DW49" s="135">
        <f t="shared" si="78"/>
        <v>0</v>
      </c>
      <c r="DX49" s="123">
        <v>201</v>
      </c>
      <c r="DY49" s="123"/>
      <c r="DZ49" s="124">
        <f t="shared" si="79"/>
        <v>4.3916187812711657E-3</v>
      </c>
      <c r="EA49" s="125">
        <f t="shared" si="80"/>
        <v>0</v>
      </c>
      <c r="EB49" s="125">
        <f t="shared" si="81"/>
        <v>201</v>
      </c>
      <c r="EC49" s="125" t="str">
        <f>IF(DX49&lt;&gt;"", IF(RANK(EB49, EB$5:EB$62)+COUNTIF(EB$5:EB49,EB49)-1&lt;=(EC$65-EA$63), RANK(EB49, EB$5:EB$62)+COUNTIF(EB$5:EB49,EB49)-1, ""), "")</f>
        <v/>
      </c>
      <c r="ED49" s="135">
        <f t="shared" si="82"/>
        <v>0</v>
      </c>
      <c r="EE49" s="123">
        <v>277</v>
      </c>
      <c r="EF49" s="123"/>
      <c r="EG49" s="124">
        <f t="shared" si="83"/>
        <v>5.309666660277176E-3</v>
      </c>
      <c r="EH49" s="125">
        <f t="shared" si="84"/>
        <v>0</v>
      </c>
      <c r="EI49" s="125">
        <f t="shared" si="85"/>
        <v>277</v>
      </c>
      <c r="EJ49" s="125" t="str">
        <f>IF(EE49&lt;&gt;"", IF(RANK(EI49, EI$5:EI$62)+COUNTIF(EI$5:EI49,EI49)-1&lt;=(EJ$65-EH$63), RANK(EI49, EI$5:EI$62)+COUNTIF(EI$5:EI49,EI49)-1, ""), "")</f>
        <v/>
      </c>
      <c r="EK49" s="135">
        <f t="shared" si="86"/>
        <v>0</v>
      </c>
      <c r="EL49" s="123">
        <v>221</v>
      </c>
      <c r="EM49" s="123"/>
      <c r="EN49" s="124">
        <f t="shared" si="87"/>
        <v>4.7185925356563324E-3</v>
      </c>
      <c r="EO49" s="125">
        <f t="shared" si="88"/>
        <v>0</v>
      </c>
      <c r="EP49" s="125">
        <f t="shared" si="89"/>
        <v>221</v>
      </c>
      <c r="EQ49" s="125" t="str">
        <f>IF(EL49&lt;&gt;"", IF(RANK(EP49, EP$5:EP$62)+COUNTIF(EP$5:EP49,EP49)-1&lt;=(EQ$65-EO$63), RANK(EP49, EP$5:EP$62)+COUNTIF(EP$5:EP49,EP49)-1, ""), "")</f>
        <v/>
      </c>
      <c r="ER49" s="135">
        <f t="shared" si="90"/>
        <v>0</v>
      </c>
      <c r="ES49" s="123">
        <v>243</v>
      </c>
      <c r="ET49" s="123"/>
      <c r="EU49" s="124">
        <f t="shared" si="91"/>
        <v>4.8300536672629697E-3</v>
      </c>
      <c r="EV49" s="125">
        <f t="shared" si="92"/>
        <v>0</v>
      </c>
      <c r="EW49" s="125">
        <f t="shared" si="93"/>
        <v>243</v>
      </c>
      <c r="EX49" s="125" t="str">
        <f>IF(ES49&lt;&gt;"", IF(RANK(EW49, EW$5:EW$62)+COUNTIF(EW$5:EW49,EW49)-1&lt;=(EX$65-EV$63), RANK(EW49, EW$5:EW$62)+COUNTIF(EW$5:EW49,EW49)-1, ""), "")</f>
        <v/>
      </c>
      <c r="EY49" s="135">
        <f t="shared" si="94"/>
        <v>0</v>
      </c>
      <c r="EZ49" s="123">
        <v>203</v>
      </c>
      <c r="FA49" s="123"/>
      <c r="FB49" s="124">
        <f t="shared" si="95"/>
        <v>4.041409516225363E-3</v>
      </c>
      <c r="FC49" s="125">
        <f t="shared" si="96"/>
        <v>0</v>
      </c>
      <c r="FD49" s="125">
        <f t="shared" si="97"/>
        <v>203</v>
      </c>
      <c r="FE49" s="125" t="str">
        <f>IF(EZ49&lt;&gt;"", IF(RANK(FD49, FD$5:FD$62)+COUNTIF(FD$5:FD49,FD49)-1&lt;=(FE$65-FC$63), RANK(FD49, FD$5:FD$62)+COUNTIF(FD$5:FD49,FD49)-1, ""), "")</f>
        <v/>
      </c>
      <c r="FF49" s="135">
        <f t="shared" si="98"/>
        <v>0</v>
      </c>
      <c r="FG49" s="123">
        <v>208</v>
      </c>
      <c r="FH49" s="123"/>
      <c r="FI49" s="124">
        <f t="shared" si="99"/>
        <v>4.4632319807737702E-3</v>
      </c>
      <c r="FJ49" s="125">
        <f t="shared" si="100"/>
        <v>0</v>
      </c>
      <c r="FK49" s="125">
        <f t="shared" si="101"/>
        <v>208</v>
      </c>
      <c r="FL49" s="125" t="str">
        <f>IF(FG49&lt;&gt;"", IF(RANK(FK49, FK$5:FK$62)+COUNTIF(FK$5:FK49,FK49)-1&lt;=(FL$65-FJ$63), RANK(FK49, FK$5:FK$62)+COUNTIF(FK$5:FK49,FK49)-1, ""), "")</f>
        <v/>
      </c>
      <c r="FM49" s="135">
        <f t="shared" si="102"/>
        <v>0</v>
      </c>
      <c r="FN49" s="123">
        <v>158</v>
      </c>
      <c r="FO49" s="123"/>
      <c r="FP49" s="124">
        <f t="shared" si="103"/>
        <v>3.4220614671547074E-3</v>
      </c>
      <c r="FQ49" s="125">
        <f t="shared" si="104"/>
        <v>0</v>
      </c>
      <c r="FR49" s="125">
        <f t="shared" si="105"/>
        <v>158</v>
      </c>
      <c r="FS49" s="125" t="str">
        <f>IF(FN49&lt;&gt;"", IF(RANK(FR49, FR$5:FR$62)+COUNTIF(FR$5:FR49,FR49)-1&lt;=(FS$65-FQ$63), RANK(FR49, FR$5:FR$62)+COUNTIF(FR$5:FR49,FR49)-1, ""), "")</f>
        <v/>
      </c>
      <c r="FT49" s="135">
        <f t="shared" si="106"/>
        <v>0</v>
      </c>
      <c r="FU49" s="123">
        <v>157</v>
      </c>
      <c r="FV49" s="123"/>
      <c r="FW49" s="124">
        <f t="shared" si="107"/>
        <v>3.3657762723491831E-3</v>
      </c>
      <c r="FX49" s="125">
        <f t="shared" si="108"/>
        <v>0</v>
      </c>
      <c r="FY49" s="125">
        <f t="shared" si="109"/>
        <v>157</v>
      </c>
      <c r="FZ49" s="125" t="str">
        <f>IF(FU49&lt;&gt;"", IF(RANK(FY49, FY$5:FY$62)+COUNTIF(FY$5:FY49,FY49)-1&lt;=(FZ$65-FX$63), RANK(FY49, FY$5:FY$62)+COUNTIF(FY$5:FY49,FY49)-1, ""), "")</f>
        <v/>
      </c>
      <c r="GA49" s="135">
        <f t="shared" si="110"/>
        <v>0</v>
      </c>
      <c r="GB49" s="123">
        <v>245</v>
      </c>
      <c r="GC49" s="123"/>
      <c r="GD49" s="124">
        <f t="shared" si="111"/>
        <v>5.6993974922651038E-3</v>
      </c>
      <c r="GE49" s="125">
        <f t="shared" si="112"/>
        <v>0</v>
      </c>
      <c r="GF49" s="125">
        <f t="shared" si="113"/>
        <v>245</v>
      </c>
      <c r="GG49" s="125" t="str">
        <f>IF(GB49&lt;&gt;"", IF(RANK(GF49, GF$5:GF$62)+COUNTIF(GF$5:GF49,GF49)-1&lt;=(GG$65-GE$63), RANK(GF49, GF$5:GF$62)+COUNTIF(GF$5:GF49,GF49)-1, ""), "")</f>
        <v/>
      </c>
      <c r="GH49" s="135">
        <f t="shared" si="114"/>
        <v>0</v>
      </c>
      <c r="GI49" s="123">
        <v>149</v>
      </c>
      <c r="GJ49" s="123"/>
      <c r="GK49" s="124">
        <f t="shared" si="115"/>
        <v>3.1777853608599216E-3</v>
      </c>
      <c r="GL49" s="125">
        <f t="shared" si="116"/>
        <v>0</v>
      </c>
      <c r="GM49" s="125">
        <f t="shared" si="117"/>
        <v>149</v>
      </c>
      <c r="GN49" s="125" t="str">
        <f>IF(GI49&lt;&gt;"", IF(RANK(GM49, GM$5:GM$62)+COUNTIF(GM$5:GM49,GM49)-1&lt;=(GN$65-GL$63), RANK(GM49, GM$5:GM$62)+COUNTIF(GM$5:GM49,GM49)-1, ""), "")</f>
        <v/>
      </c>
      <c r="GO49" s="135">
        <f t="shared" si="118"/>
        <v>0</v>
      </c>
      <c r="GP49" s="123">
        <v>123</v>
      </c>
      <c r="GQ49" s="123"/>
      <c r="GR49" s="124">
        <f t="shared" si="119"/>
        <v>2.4893746205221614E-3</v>
      </c>
      <c r="GS49" s="125">
        <f t="shared" si="120"/>
        <v>0</v>
      </c>
      <c r="GT49" s="125">
        <f t="shared" si="121"/>
        <v>123</v>
      </c>
      <c r="GU49" s="125" t="str">
        <f>IF(GP49&lt;&gt;"", IF(RANK(GT49, GT$5:GT$62)+COUNTIF(GT$5:GT49,GT49)-1&lt;=(GU$65-GS$63), RANK(GT49, GT$5:GT$62)+COUNTIF(GT$5:GT49,GT49)-1, ""), "")</f>
        <v/>
      </c>
      <c r="GV49" s="135">
        <f t="shared" si="122"/>
        <v>0</v>
      </c>
      <c r="GW49" s="123">
        <v>57</v>
      </c>
      <c r="GX49" s="123"/>
      <c r="GY49" s="124">
        <f t="shared" si="123"/>
        <v>1.3320869362000466E-3</v>
      </c>
      <c r="GZ49" s="125">
        <f t="shared" si="124"/>
        <v>0</v>
      </c>
      <c r="HA49" s="125">
        <f t="shared" si="125"/>
        <v>57</v>
      </c>
      <c r="HB49" s="125" t="str">
        <f>IF(GW49&lt;&gt;"", IF(RANK(HA49, HA$5:HA$62)+COUNTIF(HA$5:HA49,HA49)-1&lt;=(HB$65-GZ$63), RANK(HA49, HA$5:HA$62)+COUNTIF(HA$5:HA49,HA49)-1, ""), "")</f>
        <v/>
      </c>
      <c r="HC49" s="135">
        <f t="shared" si="126"/>
        <v>0</v>
      </c>
      <c r="HD49" s="123">
        <v>96</v>
      </c>
      <c r="HE49" s="123"/>
      <c r="HF49" s="124">
        <f t="shared" si="127"/>
        <v>2.2347929324673509E-3</v>
      </c>
      <c r="HG49" s="125">
        <f t="shared" si="128"/>
        <v>0</v>
      </c>
      <c r="HH49" s="125">
        <f t="shared" si="129"/>
        <v>96</v>
      </c>
      <c r="HI49" s="125" t="str">
        <f>IF(HD49&lt;&gt;"", IF(RANK(HH49, HH$5:HH$62)+COUNTIF(HH$5:HH49,HH49)-1&lt;=(HI$65-HG$63), RANK(HH49, HH$5:HH$62)+COUNTIF(HH$5:HH49,HH49)-1, ""), "")</f>
        <v/>
      </c>
      <c r="HJ49" s="135">
        <f t="shared" si="130"/>
        <v>0</v>
      </c>
      <c r="HK49" s="123">
        <v>168</v>
      </c>
      <c r="HL49" s="123"/>
      <c r="HM49" s="124">
        <f t="shared" si="131"/>
        <v>4.1116005873715125E-3</v>
      </c>
      <c r="HN49" s="125">
        <f t="shared" si="132"/>
        <v>0</v>
      </c>
      <c r="HO49" s="125">
        <f t="shared" si="133"/>
        <v>168</v>
      </c>
      <c r="HP49" s="125" t="str">
        <f>IF(HK49&lt;&gt;"", IF(RANK(HO49, HO$5:HO$62)+COUNTIF(HO$5:HO49,HO49)-1&lt;=(HP$65-HN$63), RANK(HO49, HO$5:HO$62)+COUNTIF(HO$5:HO49,HO49)-1, ""), "")</f>
        <v/>
      </c>
      <c r="HQ49" s="135">
        <f t="shared" si="134"/>
        <v>0</v>
      </c>
      <c r="HR49" s="123">
        <v>349</v>
      </c>
      <c r="HS49" s="123"/>
      <c r="HT49" s="124">
        <f t="shared" si="135"/>
        <v>8.6906718462074796E-3</v>
      </c>
      <c r="HU49" s="125">
        <f t="shared" si="136"/>
        <v>0</v>
      </c>
      <c r="HV49" s="125">
        <f t="shared" si="137"/>
        <v>349</v>
      </c>
      <c r="HW49" s="125" t="str">
        <f>IF(HR49&lt;&gt;"", IF(RANK(HV49, HV$5:HV$62)+COUNTIF(HV$5:HV49,HV49)-1&lt;=(HW$65-HU$63), RANK(HV49, HV$5:HV$62)+COUNTIF(HV$5:HV49,HV49)-1, ""), "")</f>
        <v/>
      </c>
      <c r="HX49" s="135">
        <f t="shared" si="138"/>
        <v>0</v>
      </c>
      <c r="HY49" s="123">
        <v>127</v>
      </c>
      <c r="HZ49" s="123"/>
      <c r="IA49" s="124">
        <f t="shared" si="139"/>
        <v>3.3475670831356425E-3</v>
      </c>
      <c r="IB49" s="125">
        <f t="shared" si="140"/>
        <v>0</v>
      </c>
      <c r="IC49" s="125">
        <f t="shared" si="141"/>
        <v>127</v>
      </c>
      <c r="ID49" s="125" t="str">
        <f>IF(HY49&lt;&gt;"", IF(RANK(IC49, IC$5:IC$62)+COUNTIF(IC$5:IC49,IC49)-1&lt;=(ID$65-IB$63), RANK(IC49, IC$5:IC$62)+COUNTIF(IC$5:IC49,IC49)-1, ""), "")</f>
        <v/>
      </c>
      <c r="IE49" s="135">
        <f t="shared" si="142"/>
        <v>0</v>
      </c>
      <c r="IF49" s="123">
        <v>128</v>
      </c>
      <c r="IG49" s="123"/>
      <c r="IH49" s="124">
        <f t="shared" si="143"/>
        <v>3.0933565335073345E-3</v>
      </c>
      <c r="II49" s="125">
        <f t="shared" si="144"/>
        <v>0</v>
      </c>
      <c r="IJ49" s="125">
        <f t="shared" si="145"/>
        <v>128</v>
      </c>
      <c r="IK49" s="125" t="str">
        <f>IF(IF49&lt;&gt;"", IF(RANK(IJ49, IJ$5:IJ$62)+COUNTIF(IJ$5:IJ49,IJ49)-1&lt;=(IK$65-II$63), RANK(IJ49, IJ$5:IJ$62)+COUNTIF(IJ$5:IJ49,IJ49)-1, ""), "")</f>
        <v/>
      </c>
      <c r="IL49" s="135">
        <f t="shared" si="146"/>
        <v>0</v>
      </c>
      <c r="IM49" s="123">
        <v>70</v>
      </c>
      <c r="IN49" s="123"/>
      <c r="IO49" s="124">
        <f t="shared" si="147"/>
        <v>1.6731601214236202E-3</v>
      </c>
      <c r="IP49" s="125">
        <f t="shared" si="148"/>
        <v>0</v>
      </c>
      <c r="IQ49" s="125">
        <f t="shared" si="149"/>
        <v>70</v>
      </c>
      <c r="IR49" s="125" t="str">
        <f>IF(IM49&lt;&gt;"", IF(RANK(IQ49, IQ$5:IQ$62)+COUNTIF(IQ$5:IQ49,IQ49)-1&lt;=(IR$65-IP$63), RANK(IQ49, IQ$5:IQ$62)+COUNTIF(IQ$5:IQ49,IQ49)-1, ""), "")</f>
        <v/>
      </c>
      <c r="IS49" s="135">
        <f t="shared" si="150"/>
        <v>0</v>
      </c>
      <c r="IT49" s="123">
        <v>122</v>
      </c>
      <c r="IU49" s="123"/>
      <c r="IV49" s="124">
        <f t="shared" si="151"/>
        <v>2.5095651458427615E-3</v>
      </c>
      <c r="IW49" s="125">
        <f t="shared" si="152"/>
        <v>0</v>
      </c>
      <c r="IX49" s="125">
        <f t="shared" si="153"/>
        <v>122</v>
      </c>
      <c r="IY49" s="125" t="str">
        <f>IF(IT49&lt;&gt;"", IF(RANK(IX49, IX$5:IX$62)+COUNTIF(IX$5:IX49,IX49)-1&lt;=(IY$65-IW$63), RANK(IX49, IX$5:IX$62)+COUNTIF(IX$5:IX49,IX49)-1, ""), "")</f>
        <v/>
      </c>
      <c r="IZ49" s="135">
        <f t="shared" si="154"/>
        <v>0</v>
      </c>
      <c r="JA49" s="123">
        <v>231</v>
      </c>
      <c r="JB49" s="123"/>
      <c r="JC49" s="124">
        <f t="shared" si="155"/>
        <v>4.6989422294548416E-3</v>
      </c>
      <c r="JD49" s="125">
        <f t="shared" si="156"/>
        <v>0</v>
      </c>
      <c r="JE49" s="125">
        <f t="shared" si="157"/>
        <v>231</v>
      </c>
      <c r="JF49" s="125" t="str">
        <f>IF(JA49&lt;&gt;"", IF(RANK(JE49, JE$5:JE$62)+COUNTIF(JE$5:JE49,JE49)-1&lt;=(JF$65-JD$63), RANK(JE49, JE$5:JE$62)+COUNTIF(JE$5:JE49,JE49)-1, ""), "")</f>
        <v/>
      </c>
      <c r="JG49" s="135">
        <f t="shared" si="158"/>
        <v>0</v>
      </c>
      <c r="JH49" s="123">
        <v>97</v>
      </c>
      <c r="JI49" s="123"/>
      <c r="JJ49" s="124">
        <f t="shared" si="159"/>
        <v>2.0215492987099596E-3</v>
      </c>
      <c r="JK49" s="125">
        <f t="shared" si="160"/>
        <v>0</v>
      </c>
      <c r="JL49" s="125">
        <f t="shared" si="161"/>
        <v>97</v>
      </c>
      <c r="JM49" s="125" t="str">
        <f>IF(JH49&lt;&gt;"", IF(RANK(JL49, JL$5:JL$62)+COUNTIF(JL$5:JL49,JL49)-1&lt;=(JM$65-JK$63), RANK(JL49, JL$5:JL$62)+COUNTIF(JL$5:JL49,JL49)-1, ""), "")</f>
        <v/>
      </c>
      <c r="JN49" s="135">
        <f t="shared" si="162"/>
        <v>0</v>
      </c>
      <c r="JO49" s="123">
        <v>58</v>
      </c>
      <c r="JP49" s="123"/>
      <c r="JQ49" s="124">
        <f t="shared" si="163"/>
        <v>1.2788569664630785E-3</v>
      </c>
      <c r="JR49" s="125">
        <f t="shared" si="164"/>
        <v>0</v>
      </c>
      <c r="JS49" s="125">
        <f t="shared" si="165"/>
        <v>58</v>
      </c>
      <c r="JT49" s="125" t="str">
        <f>IF(JO49&lt;&gt;"", IF(RANK(JS49, JS$5:JS$62)+COUNTIF(JS$5:JS49,JS49)-1&lt;=(JT$65-JR$63), RANK(JS49, JS$5:JS$62)+COUNTIF(JS$5:JS49,JS49)-1, ""), "")</f>
        <v/>
      </c>
      <c r="JU49" s="135">
        <f t="shared" si="166"/>
        <v>0</v>
      </c>
      <c r="JV49" s="123">
        <v>36</v>
      </c>
      <c r="JW49" s="123"/>
      <c r="JX49" s="124">
        <f t="shared" si="167"/>
        <v>7.4239049740163323E-4</v>
      </c>
      <c r="JY49" s="125">
        <f t="shared" si="168"/>
        <v>0</v>
      </c>
      <c r="JZ49" s="125">
        <f t="shared" si="169"/>
        <v>36</v>
      </c>
      <c r="KA49" s="125" t="str">
        <f>IF(JV49&lt;&gt;"", IF(RANK(JZ49, JZ$5:JZ$62)+COUNTIF(JZ$5:JZ49,JZ49)-1&lt;=(KA$65-JY$63), RANK(JZ49, JZ$5:JZ$62)+COUNTIF(JZ$5:JZ49,JZ49)-1, ""), "")</f>
        <v/>
      </c>
      <c r="KB49" s="135">
        <f t="shared" si="170"/>
        <v>0</v>
      </c>
      <c r="KC49" s="132" t="str">
        <f t="shared" si="171"/>
        <v/>
      </c>
      <c r="KD49" s="36">
        <f t="shared" si="172"/>
        <v>7657</v>
      </c>
      <c r="KE49" s="36">
        <v>4798</v>
      </c>
      <c r="KF49" s="36">
        <f t="shared" si="173"/>
        <v>12455</v>
      </c>
      <c r="KG49" s="37"/>
      <c r="KH49" s="67" t="str">
        <f t="shared" si="184"/>
        <v/>
      </c>
      <c r="KI49" s="69" t="str">
        <f t="shared" si="185"/>
        <v/>
      </c>
      <c r="KJ49" s="69" t="str">
        <f t="shared" si="174"/>
        <v/>
      </c>
      <c r="KK49" s="69"/>
      <c r="KL49" s="66" t="str">
        <f t="shared" si="175"/>
        <v/>
      </c>
      <c r="KM49" s="69" t="str">
        <f t="shared" si="176"/>
        <v/>
      </c>
      <c r="KN49" s="67" t="str">
        <f t="shared" si="177"/>
        <v/>
      </c>
      <c r="KO49" s="67" t="str">
        <f>IF(KN49&lt;&gt;"", IF(RANK(KN49, $KN$5:$KN$62)+COUNTIF(KN$5:KN49,KN49)-1&lt;=(400-$KJ$63-$KM$63), RANK(KN49, $KN$5:$KN$62)+COUNTIF(KN$5:KN49,KN49)-1, ""), "")</f>
        <v/>
      </c>
      <c r="KP49" s="76" t="str">
        <f t="shared" si="178"/>
        <v/>
      </c>
      <c r="KQ49" s="86" t="str">
        <f t="shared" si="186"/>
        <v/>
      </c>
      <c r="KS49" s="126">
        <f t="shared" si="187"/>
        <v>3.9020064113834451E-4</v>
      </c>
      <c r="KT49" s="45">
        <f t="shared" si="188"/>
        <v>0</v>
      </c>
      <c r="KU49" s="53">
        <f t="shared" si="179"/>
        <v>-3.9020064113834451E-4</v>
      </c>
      <c r="KW49" s="80" t="str">
        <f t="shared" si="189"/>
        <v/>
      </c>
      <c r="KX49" s="45" t="str">
        <f t="shared" si="180"/>
        <v/>
      </c>
      <c r="KY49" s="45" t="str">
        <f t="shared" si="190"/>
        <v/>
      </c>
      <c r="KZ49" s="127" t="str">
        <f t="shared" si="181"/>
        <v/>
      </c>
    </row>
    <row r="50" spans="1:312" ht="15" customHeight="1" x14ac:dyDescent="0.2">
      <c r="A50" s="128" t="s">
        <v>216</v>
      </c>
      <c r="B50" s="123"/>
      <c r="C50" s="123"/>
      <c r="D50" s="124" t="str">
        <f t="shared" si="182"/>
        <v/>
      </c>
      <c r="E50" s="125" t="str">
        <f t="shared" si="9"/>
        <v/>
      </c>
      <c r="F50" s="125" t="str">
        <f t="shared" si="183"/>
        <v/>
      </c>
      <c r="G50" s="125" t="str">
        <f>IF(B50&lt;&gt;"", IF(RANK(F50, F$5:F$62)+COUNTIF(F$5:F50,F50)-1&lt;=(G$65-E$63), RANK(F50, F$5:F$62)+COUNTIF(F$5:F50,F50)-1, ""), "")</f>
        <v/>
      </c>
      <c r="H50" s="135" t="str">
        <f t="shared" si="10"/>
        <v/>
      </c>
      <c r="I50" s="123"/>
      <c r="J50" s="123"/>
      <c r="K50" s="124" t="str">
        <f t="shared" si="11"/>
        <v/>
      </c>
      <c r="L50" s="125" t="str">
        <f t="shared" si="12"/>
        <v/>
      </c>
      <c r="M50" s="125" t="str">
        <f t="shared" si="13"/>
        <v/>
      </c>
      <c r="N50" s="125" t="str">
        <f>IF(I50&lt;&gt;"", IF(RANK(M50, M$5:M$62)+COUNTIF(M$5:M50,M50)-1&lt;=(N$65-L$63), RANK(M50, M$5:M$62)+COUNTIF(M$5:M50,M50)-1, ""), "")</f>
        <v/>
      </c>
      <c r="O50" s="135" t="str">
        <f t="shared" si="14"/>
        <v/>
      </c>
      <c r="P50" s="123"/>
      <c r="Q50" s="123"/>
      <c r="R50" s="124" t="str">
        <f t="shared" si="15"/>
        <v/>
      </c>
      <c r="S50" s="125" t="str">
        <f t="shared" si="16"/>
        <v/>
      </c>
      <c r="T50" s="125" t="str">
        <f t="shared" si="17"/>
        <v/>
      </c>
      <c r="U50" s="125" t="str">
        <f>IF(P50&lt;&gt;"", IF(RANK(T50, T$5:T$62)+COUNTIF(T$5:T50,T50)-1&lt;=(U$65-S$63), RANK(T50, T$5:T$62)+COUNTIF(T$5:T50,T50)-1, ""), "")</f>
        <v/>
      </c>
      <c r="V50" s="135" t="str">
        <f t="shared" si="18"/>
        <v/>
      </c>
      <c r="W50" s="123"/>
      <c r="X50" s="123"/>
      <c r="Y50" s="124" t="str">
        <f t="shared" si="19"/>
        <v/>
      </c>
      <c r="Z50" s="125" t="str">
        <f t="shared" si="20"/>
        <v/>
      </c>
      <c r="AA50" s="125" t="str">
        <f t="shared" si="21"/>
        <v/>
      </c>
      <c r="AB50" s="125" t="str">
        <f>IF(W50&lt;&gt;"", IF(RANK(AA50, AA$5:AA$62)+COUNTIF(AA$5:AA50,AA50)-1&lt;=(AB$65-Z$63), RANK(AA50, AA$5:AA$62)+COUNTIF(AA$5:AA50,AA50)-1, ""), "")</f>
        <v/>
      </c>
      <c r="AC50" s="135" t="str">
        <f t="shared" si="22"/>
        <v/>
      </c>
      <c r="AD50" s="123"/>
      <c r="AE50" s="123"/>
      <c r="AF50" s="124" t="str">
        <f t="shared" si="23"/>
        <v/>
      </c>
      <c r="AG50" s="125" t="str">
        <f t="shared" si="24"/>
        <v/>
      </c>
      <c r="AH50" s="125" t="str">
        <f t="shared" si="25"/>
        <v/>
      </c>
      <c r="AI50" s="125" t="str">
        <f>IF(AD50&lt;&gt;"", IF(RANK(AH50, AH$5:AH$62)+COUNTIF(AH$5:AH50,AH50)-1&lt;=(AI$65-AG$63), RANK(AH50, AH$5:AH$62)+COUNTIF(AH$5:AH50,AH50)-1, ""), "")</f>
        <v/>
      </c>
      <c r="AJ50" s="135" t="str">
        <f t="shared" si="26"/>
        <v/>
      </c>
      <c r="AK50" s="123">
        <v>266</v>
      </c>
      <c r="AL50" s="123"/>
      <c r="AM50" s="124">
        <f t="shared" si="27"/>
        <v>5.3917097395358264E-3</v>
      </c>
      <c r="AN50" s="125">
        <f t="shared" si="28"/>
        <v>0</v>
      </c>
      <c r="AO50" s="125">
        <f t="shared" si="29"/>
        <v>266</v>
      </c>
      <c r="AP50" s="125" t="str">
        <f>IF(AK50&lt;&gt;"", IF(RANK(AO50, AO$5:AO$62)+COUNTIF(AO$5:AO50,AO50)-1&lt;=(AP$65-AN$63), RANK(AO50, AO$5:AO$62)+COUNTIF(AO$5:AO50,AO50)-1, ""), "")</f>
        <v/>
      </c>
      <c r="AQ50" s="135">
        <f t="shared" si="30"/>
        <v>0</v>
      </c>
      <c r="AR50" s="123">
        <v>290</v>
      </c>
      <c r="AS50" s="123"/>
      <c r="AT50" s="124">
        <f t="shared" si="31"/>
        <v>6.8454348031347367E-3</v>
      </c>
      <c r="AU50" s="125">
        <f t="shared" si="32"/>
        <v>0</v>
      </c>
      <c r="AV50" s="125">
        <f t="shared" si="33"/>
        <v>290</v>
      </c>
      <c r="AW50" s="125" t="str">
        <f>IF(AR50&lt;&gt;"", IF(RANK(AV50, AV$5:AV$62)+COUNTIF(AV$5:AV50,AV50)-1&lt;=(AW$65-AU$63), RANK(AV50, AV$5:AV$62)+COUNTIF(AV$5:AV50,AV50)-1, ""), "")</f>
        <v/>
      </c>
      <c r="AX50" s="135">
        <f t="shared" si="34"/>
        <v>0</v>
      </c>
      <c r="AY50" s="123">
        <v>649</v>
      </c>
      <c r="AZ50" s="123"/>
      <c r="BA50" s="124">
        <f t="shared" si="35"/>
        <v>1.313898167830752E-2</v>
      </c>
      <c r="BB50" s="125">
        <f t="shared" si="36"/>
        <v>0</v>
      </c>
      <c r="BC50" s="125">
        <f t="shared" si="37"/>
        <v>649</v>
      </c>
      <c r="BD50" s="125" t="str">
        <f>IF(AY50&lt;&gt;"", IF(RANK(BC50, BC$5:BC$62)+COUNTIF(BC$5:BC50,BC50)-1&lt;=(BD$65-BB$63), RANK(BC50, BC$5:BC$62)+COUNTIF(BC$5:BC50,BC50)-1, ""), "")</f>
        <v/>
      </c>
      <c r="BE50" s="135">
        <f t="shared" si="38"/>
        <v>0</v>
      </c>
      <c r="BF50" s="123">
        <v>208</v>
      </c>
      <c r="BG50" s="123"/>
      <c r="BH50" s="124">
        <f t="shared" si="39"/>
        <v>4.0820331665194776E-3</v>
      </c>
      <c r="BI50" s="125">
        <f t="shared" si="40"/>
        <v>0</v>
      </c>
      <c r="BJ50" s="125">
        <f t="shared" si="41"/>
        <v>208</v>
      </c>
      <c r="BK50" s="125" t="str">
        <f>IF(BF50&lt;&gt;"", IF(RANK(BJ50, BJ$5:BJ$62)+COUNTIF(BJ$5:BJ50,BJ50)-1&lt;=(BK$65-BI$63), RANK(BJ50, BJ$5:BJ$62)+COUNTIF(BJ$5:BJ50,BJ50)-1, ""), "")</f>
        <v/>
      </c>
      <c r="BL50" s="135">
        <f t="shared" si="42"/>
        <v>0</v>
      </c>
      <c r="BM50" s="123">
        <v>260</v>
      </c>
      <c r="BN50" s="123"/>
      <c r="BO50" s="124">
        <f t="shared" si="43"/>
        <v>5.2788662619535865E-3</v>
      </c>
      <c r="BP50" s="125">
        <f t="shared" si="44"/>
        <v>0</v>
      </c>
      <c r="BQ50" s="125">
        <f t="shared" si="45"/>
        <v>260</v>
      </c>
      <c r="BR50" s="125" t="str">
        <f>IF(BM50&lt;&gt;"", IF(RANK(BQ50, BQ$5:BQ$62)+COUNTIF(BQ$5:BQ50,BQ50)-1&lt;=(BR$65-BP$63), RANK(BQ50, BQ$5:BQ$62)+COUNTIF(BQ$5:BQ50,BQ50)-1, ""), "")</f>
        <v/>
      </c>
      <c r="BS50" s="135">
        <f t="shared" si="46"/>
        <v>0</v>
      </c>
      <c r="BT50" s="123">
        <v>324</v>
      </c>
      <c r="BU50" s="123"/>
      <c r="BV50" s="124">
        <f t="shared" si="47"/>
        <v>6.4898645941831581E-3</v>
      </c>
      <c r="BW50" s="125">
        <f t="shared" si="48"/>
        <v>0</v>
      </c>
      <c r="BX50" s="125">
        <f t="shared" si="49"/>
        <v>324</v>
      </c>
      <c r="BY50" s="125" t="str">
        <f>IF(BT50&lt;&gt;"", IF(RANK(BX50, BX$5:BX$62)+COUNTIF(BX$5:BX50,BX50)-1&lt;=(BY$65-BW$63), RANK(BX50, BX$5:BX$62)+COUNTIF(BX$5:BX50,BX50)-1, ""), "")</f>
        <v/>
      </c>
      <c r="BZ50" s="135">
        <f t="shared" si="50"/>
        <v>0</v>
      </c>
      <c r="CA50" s="123">
        <v>183</v>
      </c>
      <c r="CB50" s="123"/>
      <c r="CC50" s="124">
        <f t="shared" si="51"/>
        <v>3.6415011740358978E-3</v>
      </c>
      <c r="CD50" s="125">
        <f t="shared" si="52"/>
        <v>0</v>
      </c>
      <c r="CE50" s="125">
        <f t="shared" si="53"/>
        <v>183</v>
      </c>
      <c r="CF50" s="125" t="str">
        <f>IF(CA50&lt;&gt;"", IF(RANK(CE50, CE$5:CE$62)+COUNTIF(CE$5:CE50,CE50)-1&lt;=(CF$65-CD$63), RANK(CE50, CE$5:CE$62)+COUNTIF(CE$5:CE50,CE50)-1, ""), "")</f>
        <v/>
      </c>
      <c r="CG50" s="135">
        <f t="shared" si="54"/>
        <v>0</v>
      </c>
      <c r="CH50" s="123">
        <v>190</v>
      </c>
      <c r="CI50" s="123"/>
      <c r="CJ50" s="124">
        <f t="shared" si="55"/>
        <v>3.6669625969815108E-3</v>
      </c>
      <c r="CK50" s="125">
        <f t="shared" si="56"/>
        <v>0</v>
      </c>
      <c r="CL50" s="125">
        <f t="shared" si="57"/>
        <v>190</v>
      </c>
      <c r="CM50" s="125" t="str">
        <f>IF(CH50&lt;&gt;"", IF(RANK(CL50, CL$5:CL$62)+COUNTIF(CL$5:CL50,CL50)-1&lt;=(CM$65-CK$63), RANK(CL50, CL$5:CL$62)+COUNTIF(CL$5:CL50,CL50)-1, ""), "")</f>
        <v/>
      </c>
      <c r="CN50" s="135">
        <f t="shared" si="58"/>
        <v>0</v>
      </c>
      <c r="CO50" s="123">
        <v>87</v>
      </c>
      <c r="CP50" s="123"/>
      <c r="CQ50" s="124">
        <f t="shared" si="59"/>
        <v>1.7169923031379515E-3</v>
      </c>
      <c r="CR50" s="125">
        <f t="shared" si="60"/>
        <v>0</v>
      </c>
      <c r="CS50" s="125">
        <f t="shared" si="61"/>
        <v>87</v>
      </c>
      <c r="CT50" s="125" t="str">
        <f>IF(CO50&lt;&gt;"", IF(RANK(CS50, CS$5:CS$62)+COUNTIF(CS$5:CS50,CS50)-1&lt;=(CT$65-CR$63), RANK(CS50, CS$5:CS$62)+COUNTIF(CS$5:CS50,CS50)-1, ""), "")</f>
        <v/>
      </c>
      <c r="CU50" s="135">
        <f t="shared" si="62"/>
        <v>0</v>
      </c>
      <c r="CV50" s="123">
        <v>249</v>
      </c>
      <c r="CW50" s="123"/>
      <c r="CX50" s="124">
        <f t="shared" si="63"/>
        <v>5.3250641573994867E-3</v>
      </c>
      <c r="CY50" s="125">
        <f t="shared" si="64"/>
        <v>0</v>
      </c>
      <c r="CZ50" s="125">
        <f t="shared" si="65"/>
        <v>249</v>
      </c>
      <c r="DA50" s="125" t="str">
        <f>IF(CV50&lt;&gt;"", IF(RANK(CZ50, CZ$5:CZ$62)+COUNTIF(CZ$5:CZ50,CZ50)-1&lt;=(DA$65-CY$63), RANK(CZ50, CZ$5:CZ$62)+COUNTIF(CZ$5:CZ50,CZ50)-1, ""), "")</f>
        <v/>
      </c>
      <c r="DB50" s="135">
        <f t="shared" si="66"/>
        <v>0</v>
      </c>
      <c r="DC50" s="123"/>
      <c r="DD50" s="123"/>
      <c r="DE50" s="124" t="str">
        <f t="shared" si="67"/>
        <v/>
      </c>
      <c r="DF50" s="125" t="str">
        <f t="shared" si="68"/>
        <v/>
      </c>
      <c r="DG50" s="125" t="str">
        <f t="shared" si="69"/>
        <v/>
      </c>
      <c r="DH50" s="125" t="str">
        <f>IF(DC50&lt;&gt;"", IF(RANK(DG50, DG$5:DG$62)+COUNTIF(DG$5:DG50,DG50)-1&lt;=(DH$65-DF$63), RANK(DG50, DG$5:DG$62)+COUNTIF(DG$5:DG50,DG50)-1, ""), "")</f>
        <v/>
      </c>
      <c r="DI50" s="135" t="str">
        <f t="shared" si="70"/>
        <v/>
      </c>
      <c r="DJ50" s="123"/>
      <c r="DK50" s="123"/>
      <c r="DL50" s="124" t="str">
        <f t="shared" si="71"/>
        <v/>
      </c>
      <c r="DM50" s="125" t="str">
        <f t="shared" si="72"/>
        <v/>
      </c>
      <c r="DN50" s="125" t="str">
        <f t="shared" si="73"/>
        <v/>
      </c>
      <c r="DO50" s="125" t="str">
        <f>IF(DJ50&lt;&gt;"", IF(RANK(DN50, DN$5:DN$62)+COUNTIF(DN$5:DN50,DN50)-1&lt;=(DO$65-DM$63), RANK(DN50, DN$5:DN$62)+COUNTIF(DN$5:DN50,DN50)-1, ""), "")</f>
        <v/>
      </c>
      <c r="DP50" s="135" t="str">
        <f t="shared" si="74"/>
        <v/>
      </c>
      <c r="DQ50" s="123"/>
      <c r="DR50" s="123"/>
      <c r="DS50" s="124" t="str">
        <f t="shared" si="75"/>
        <v/>
      </c>
      <c r="DT50" s="125" t="str">
        <f t="shared" si="76"/>
        <v/>
      </c>
      <c r="DU50" s="125" t="str">
        <f t="shared" si="77"/>
        <v/>
      </c>
      <c r="DV50" s="125" t="str">
        <f>IF(DQ50&lt;&gt;"", IF(RANK(DU50, DU$5:DU$62)+COUNTIF(DU$5:DU50,DU50)-1&lt;=(DV$65-DT$63), RANK(DU50, DU$5:DU$62)+COUNTIF(DU$5:DU50,DU50)-1, ""), "")</f>
        <v/>
      </c>
      <c r="DW50" s="135" t="str">
        <f t="shared" si="78"/>
        <v/>
      </c>
      <c r="DX50" s="123"/>
      <c r="DY50" s="123"/>
      <c r="DZ50" s="124" t="str">
        <f t="shared" si="79"/>
        <v/>
      </c>
      <c r="EA50" s="125" t="str">
        <f t="shared" si="80"/>
        <v/>
      </c>
      <c r="EB50" s="125" t="str">
        <f t="shared" si="81"/>
        <v/>
      </c>
      <c r="EC50" s="125" t="str">
        <f>IF(DX50&lt;&gt;"", IF(RANK(EB50, EB$5:EB$62)+COUNTIF(EB$5:EB50,EB50)-1&lt;=(EC$65-EA$63), RANK(EB50, EB$5:EB$62)+COUNTIF(EB$5:EB50,EB50)-1, ""), "")</f>
        <v/>
      </c>
      <c r="ED50" s="135" t="str">
        <f t="shared" si="82"/>
        <v/>
      </c>
      <c r="EE50" s="123"/>
      <c r="EF50" s="123"/>
      <c r="EG50" s="124" t="str">
        <f t="shared" si="83"/>
        <v/>
      </c>
      <c r="EH50" s="125" t="str">
        <f t="shared" si="84"/>
        <v/>
      </c>
      <c r="EI50" s="125" t="str">
        <f t="shared" si="85"/>
        <v/>
      </c>
      <c r="EJ50" s="125" t="str">
        <f>IF(EE50&lt;&gt;"", IF(RANK(EI50, EI$5:EI$62)+COUNTIF(EI$5:EI50,EI50)-1&lt;=(EJ$65-EH$63), RANK(EI50, EI$5:EI$62)+COUNTIF(EI$5:EI50,EI50)-1, ""), "")</f>
        <v/>
      </c>
      <c r="EK50" s="135" t="str">
        <f t="shared" si="86"/>
        <v/>
      </c>
      <c r="EL50" s="123"/>
      <c r="EM50" s="123"/>
      <c r="EN50" s="124" t="str">
        <f t="shared" si="87"/>
        <v/>
      </c>
      <c r="EO50" s="125" t="str">
        <f t="shared" si="88"/>
        <v/>
      </c>
      <c r="EP50" s="125" t="str">
        <f t="shared" si="89"/>
        <v/>
      </c>
      <c r="EQ50" s="125" t="str">
        <f>IF(EL50&lt;&gt;"", IF(RANK(EP50, EP$5:EP$62)+COUNTIF(EP$5:EP50,EP50)-1&lt;=(EQ$65-EO$63), RANK(EP50, EP$5:EP$62)+COUNTIF(EP$5:EP50,EP50)-1, ""), "")</f>
        <v/>
      </c>
      <c r="ER50" s="135" t="str">
        <f t="shared" si="90"/>
        <v/>
      </c>
      <c r="ES50" s="123"/>
      <c r="ET50" s="123"/>
      <c r="EU50" s="124" t="str">
        <f t="shared" si="91"/>
        <v/>
      </c>
      <c r="EV50" s="125" t="str">
        <f t="shared" si="92"/>
        <v/>
      </c>
      <c r="EW50" s="125" t="str">
        <f t="shared" si="93"/>
        <v/>
      </c>
      <c r="EX50" s="125" t="str">
        <f>IF(ES50&lt;&gt;"", IF(RANK(EW50, EW$5:EW$62)+COUNTIF(EW$5:EW50,EW50)-1&lt;=(EX$65-EV$63), RANK(EW50, EW$5:EW$62)+COUNTIF(EW$5:EW50,EW50)-1, ""), "")</f>
        <v/>
      </c>
      <c r="EY50" s="135" t="str">
        <f t="shared" si="94"/>
        <v/>
      </c>
      <c r="EZ50" s="123"/>
      <c r="FA50" s="123"/>
      <c r="FB50" s="124" t="str">
        <f t="shared" si="95"/>
        <v/>
      </c>
      <c r="FC50" s="125" t="str">
        <f t="shared" si="96"/>
        <v/>
      </c>
      <c r="FD50" s="125" t="str">
        <f t="shared" si="97"/>
        <v/>
      </c>
      <c r="FE50" s="125" t="str">
        <f>IF(EZ50&lt;&gt;"", IF(RANK(FD50, FD$5:FD$62)+COUNTIF(FD$5:FD50,FD50)-1&lt;=(FE$65-FC$63), RANK(FD50, FD$5:FD$62)+COUNTIF(FD$5:FD50,FD50)-1, ""), "")</f>
        <v/>
      </c>
      <c r="FF50" s="135" t="str">
        <f t="shared" si="98"/>
        <v/>
      </c>
      <c r="FG50" s="123"/>
      <c r="FH50" s="123"/>
      <c r="FI50" s="124" t="str">
        <f t="shared" si="99"/>
        <v/>
      </c>
      <c r="FJ50" s="125" t="str">
        <f t="shared" si="100"/>
        <v/>
      </c>
      <c r="FK50" s="125" t="str">
        <f t="shared" si="101"/>
        <v/>
      </c>
      <c r="FL50" s="125" t="str">
        <f>IF(FG50&lt;&gt;"", IF(RANK(FK50, FK$5:FK$62)+COUNTIF(FK$5:FK50,FK50)-1&lt;=(FL$65-FJ$63), RANK(FK50, FK$5:FK$62)+COUNTIF(FK$5:FK50,FK50)-1, ""), "")</f>
        <v/>
      </c>
      <c r="FM50" s="135" t="str">
        <f t="shared" si="102"/>
        <v/>
      </c>
      <c r="FN50" s="123"/>
      <c r="FO50" s="123"/>
      <c r="FP50" s="124" t="str">
        <f t="shared" si="103"/>
        <v/>
      </c>
      <c r="FQ50" s="125" t="str">
        <f t="shared" si="104"/>
        <v/>
      </c>
      <c r="FR50" s="125" t="str">
        <f t="shared" si="105"/>
        <v/>
      </c>
      <c r="FS50" s="125" t="str">
        <f>IF(FN50&lt;&gt;"", IF(RANK(FR50, FR$5:FR$62)+COUNTIF(FR$5:FR50,FR50)-1&lt;=(FS$65-FQ$63), RANK(FR50, FR$5:FR$62)+COUNTIF(FR$5:FR50,FR50)-1, ""), "")</f>
        <v/>
      </c>
      <c r="FT50" s="135" t="str">
        <f t="shared" si="106"/>
        <v/>
      </c>
      <c r="FU50" s="123"/>
      <c r="FV50" s="123"/>
      <c r="FW50" s="124" t="str">
        <f t="shared" si="107"/>
        <v/>
      </c>
      <c r="FX50" s="125" t="str">
        <f t="shared" si="108"/>
        <v/>
      </c>
      <c r="FY50" s="125" t="str">
        <f t="shared" si="109"/>
        <v/>
      </c>
      <c r="FZ50" s="125" t="str">
        <f>IF(FU50&lt;&gt;"", IF(RANK(FY50, FY$5:FY$62)+COUNTIF(FY$5:FY50,FY50)-1&lt;=(FZ$65-FX$63), RANK(FY50, FY$5:FY$62)+COUNTIF(FY$5:FY50,FY50)-1, ""), "")</f>
        <v/>
      </c>
      <c r="GA50" s="135" t="str">
        <f t="shared" si="110"/>
        <v/>
      </c>
      <c r="GB50" s="123"/>
      <c r="GC50" s="123"/>
      <c r="GD50" s="124" t="str">
        <f t="shared" si="111"/>
        <v/>
      </c>
      <c r="GE50" s="125" t="str">
        <f t="shared" si="112"/>
        <v/>
      </c>
      <c r="GF50" s="125" t="str">
        <f t="shared" si="113"/>
        <v/>
      </c>
      <c r="GG50" s="125" t="str">
        <f>IF(GB50&lt;&gt;"", IF(RANK(GF50, GF$5:GF$62)+COUNTIF(GF$5:GF50,GF50)-1&lt;=(GG$65-GE$63), RANK(GF50, GF$5:GF$62)+COUNTIF(GF$5:GF50,GF50)-1, ""), "")</f>
        <v/>
      </c>
      <c r="GH50" s="135" t="str">
        <f t="shared" si="114"/>
        <v/>
      </c>
      <c r="GI50" s="123"/>
      <c r="GJ50" s="123"/>
      <c r="GK50" s="124" t="str">
        <f t="shared" si="115"/>
        <v/>
      </c>
      <c r="GL50" s="125" t="str">
        <f t="shared" si="116"/>
        <v/>
      </c>
      <c r="GM50" s="125" t="str">
        <f t="shared" si="117"/>
        <v/>
      </c>
      <c r="GN50" s="125" t="str">
        <f>IF(GI50&lt;&gt;"", IF(RANK(GM50, GM$5:GM$62)+COUNTIF(GM$5:GM50,GM50)-1&lt;=(GN$65-GL$63), RANK(GM50, GM$5:GM$62)+COUNTIF(GM$5:GM50,GM50)-1, ""), "")</f>
        <v/>
      </c>
      <c r="GO50" s="135" t="str">
        <f t="shared" si="118"/>
        <v/>
      </c>
      <c r="GP50" s="123">
        <v>136</v>
      </c>
      <c r="GQ50" s="123"/>
      <c r="GR50" s="124">
        <f t="shared" si="119"/>
        <v>2.7524792552114955E-3</v>
      </c>
      <c r="GS50" s="125">
        <f t="shared" si="120"/>
        <v>0</v>
      </c>
      <c r="GT50" s="125">
        <f t="shared" si="121"/>
        <v>136</v>
      </c>
      <c r="GU50" s="125" t="str">
        <f>IF(GP50&lt;&gt;"", IF(RANK(GT50, GT$5:GT$62)+COUNTIF(GT$5:GT50,GT50)-1&lt;=(GU$65-GS$63), RANK(GT50, GT$5:GT$62)+COUNTIF(GT$5:GT50,GT50)-1, ""), "")</f>
        <v/>
      </c>
      <c r="GV50" s="135">
        <f t="shared" si="122"/>
        <v>0</v>
      </c>
      <c r="GW50" s="123"/>
      <c r="GX50" s="123"/>
      <c r="GY50" s="124" t="str">
        <f t="shared" si="123"/>
        <v/>
      </c>
      <c r="GZ50" s="125" t="str">
        <f t="shared" si="124"/>
        <v/>
      </c>
      <c r="HA50" s="125" t="str">
        <f t="shared" si="125"/>
        <v/>
      </c>
      <c r="HB50" s="125" t="str">
        <f>IF(GW50&lt;&gt;"", IF(RANK(HA50, HA$5:HA$62)+COUNTIF(HA$5:HA50,HA50)-1&lt;=(HB$65-GZ$63), RANK(HA50, HA$5:HA$62)+COUNTIF(HA$5:HA50,HA50)-1, ""), "")</f>
        <v/>
      </c>
      <c r="HC50" s="135" t="str">
        <f t="shared" si="126"/>
        <v/>
      </c>
      <c r="HD50" s="123"/>
      <c r="HE50" s="123"/>
      <c r="HF50" s="124" t="str">
        <f t="shared" si="127"/>
        <v/>
      </c>
      <c r="HG50" s="125" t="str">
        <f t="shared" si="128"/>
        <v/>
      </c>
      <c r="HH50" s="125" t="str">
        <f t="shared" si="129"/>
        <v/>
      </c>
      <c r="HI50" s="125" t="str">
        <f>IF(HD50&lt;&gt;"", IF(RANK(HH50, HH$5:HH$62)+COUNTIF(HH$5:HH50,HH50)-1&lt;=(HI$65-HG$63), RANK(HH50, HH$5:HH$62)+COUNTIF(HH$5:HH50,HH50)-1, ""), "")</f>
        <v/>
      </c>
      <c r="HJ50" s="135" t="str">
        <f t="shared" si="130"/>
        <v/>
      </c>
      <c r="HK50" s="123"/>
      <c r="HL50" s="123"/>
      <c r="HM50" s="124" t="str">
        <f t="shared" si="131"/>
        <v/>
      </c>
      <c r="HN50" s="125" t="str">
        <f t="shared" si="132"/>
        <v/>
      </c>
      <c r="HO50" s="125" t="str">
        <f t="shared" si="133"/>
        <v/>
      </c>
      <c r="HP50" s="125" t="str">
        <f>IF(HK50&lt;&gt;"", IF(RANK(HO50, HO$5:HO$62)+COUNTIF(HO$5:HO50,HO50)-1&lt;=(HP$65-HN$63), RANK(HO50, HO$5:HO$62)+COUNTIF(HO$5:HO50,HO50)-1, ""), "")</f>
        <v/>
      </c>
      <c r="HQ50" s="135" t="str">
        <f t="shared" si="134"/>
        <v/>
      </c>
      <c r="HR50" s="123"/>
      <c r="HS50" s="123"/>
      <c r="HT50" s="124" t="str">
        <f t="shared" si="135"/>
        <v/>
      </c>
      <c r="HU50" s="125" t="str">
        <f t="shared" si="136"/>
        <v/>
      </c>
      <c r="HV50" s="125" t="str">
        <f t="shared" si="137"/>
        <v/>
      </c>
      <c r="HW50" s="125" t="str">
        <f>IF(HR50&lt;&gt;"", IF(RANK(HV50, HV$5:HV$62)+COUNTIF(HV$5:HV50,HV50)-1&lt;=(HW$65-HU$63), RANK(HV50, HV$5:HV$62)+COUNTIF(HV$5:HV50,HV50)-1, ""), "")</f>
        <v/>
      </c>
      <c r="HX50" s="135" t="str">
        <f t="shared" si="138"/>
        <v/>
      </c>
      <c r="HY50" s="123">
        <v>147</v>
      </c>
      <c r="HZ50" s="123"/>
      <c r="IA50" s="124">
        <f t="shared" si="139"/>
        <v>3.8747430017396804E-3</v>
      </c>
      <c r="IB50" s="125">
        <f t="shared" si="140"/>
        <v>0</v>
      </c>
      <c r="IC50" s="125">
        <f t="shared" si="141"/>
        <v>147</v>
      </c>
      <c r="ID50" s="125" t="str">
        <f>IF(HY50&lt;&gt;"", IF(RANK(IC50, IC$5:IC$62)+COUNTIF(IC$5:IC50,IC50)-1&lt;=(ID$65-IB$63), RANK(IC50, IC$5:IC$62)+COUNTIF(IC$5:IC50,IC50)-1, ""), "")</f>
        <v/>
      </c>
      <c r="IE50" s="135">
        <f t="shared" si="142"/>
        <v>0</v>
      </c>
      <c r="IF50" s="123">
        <v>164</v>
      </c>
      <c r="IG50" s="123"/>
      <c r="IH50" s="124">
        <f t="shared" si="143"/>
        <v>3.9633630585562728E-3</v>
      </c>
      <c r="II50" s="125">
        <f t="shared" si="144"/>
        <v>0</v>
      </c>
      <c r="IJ50" s="125">
        <f t="shared" si="145"/>
        <v>164</v>
      </c>
      <c r="IK50" s="125" t="str">
        <f>IF(IF50&lt;&gt;"", IF(RANK(IJ50, IJ$5:IJ$62)+COUNTIF(IJ$5:IJ50,IJ50)-1&lt;=(IK$65-II$63), RANK(IJ50, IJ$5:IJ$62)+COUNTIF(IJ$5:IJ50,IJ50)-1, ""), "")</f>
        <v/>
      </c>
      <c r="IL50" s="135">
        <f t="shared" si="146"/>
        <v>0</v>
      </c>
      <c r="IM50" s="123">
        <v>55</v>
      </c>
      <c r="IN50" s="123"/>
      <c r="IO50" s="124">
        <f t="shared" si="147"/>
        <v>1.3146258096899874E-3</v>
      </c>
      <c r="IP50" s="125">
        <f t="shared" si="148"/>
        <v>0</v>
      </c>
      <c r="IQ50" s="125">
        <f t="shared" si="149"/>
        <v>55</v>
      </c>
      <c r="IR50" s="125" t="str">
        <f>IF(IM50&lt;&gt;"", IF(RANK(IQ50, IQ$5:IQ$62)+COUNTIF(IQ$5:IQ50,IQ50)-1&lt;=(IR$65-IP$63), RANK(IQ50, IQ$5:IQ$62)+COUNTIF(IQ$5:IQ50,IQ50)-1, ""), "")</f>
        <v/>
      </c>
      <c r="IS50" s="135">
        <f t="shared" si="150"/>
        <v>0</v>
      </c>
      <c r="IT50" s="123"/>
      <c r="IU50" s="123"/>
      <c r="IV50" s="124" t="str">
        <f t="shared" si="151"/>
        <v/>
      </c>
      <c r="IW50" s="125" t="str">
        <f t="shared" si="152"/>
        <v/>
      </c>
      <c r="IX50" s="125" t="str">
        <f t="shared" si="153"/>
        <v/>
      </c>
      <c r="IY50" s="125" t="str">
        <f>IF(IT50&lt;&gt;"", IF(RANK(IX50, IX$5:IX$62)+COUNTIF(IX$5:IX50,IX50)-1&lt;=(IY$65-IW$63), RANK(IX50, IX$5:IX$62)+COUNTIF(IX$5:IX50,IX50)-1, ""), "")</f>
        <v/>
      </c>
      <c r="IZ50" s="135" t="str">
        <f t="shared" si="154"/>
        <v/>
      </c>
      <c r="JA50" s="123"/>
      <c r="JB50" s="123"/>
      <c r="JC50" s="124" t="str">
        <f t="shared" si="155"/>
        <v/>
      </c>
      <c r="JD50" s="125" t="str">
        <f t="shared" si="156"/>
        <v/>
      </c>
      <c r="JE50" s="125" t="str">
        <f t="shared" si="157"/>
        <v/>
      </c>
      <c r="JF50" s="125" t="str">
        <f>IF(JA50&lt;&gt;"", IF(RANK(JE50, JE$5:JE$62)+COUNTIF(JE$5:JE50,JE50)-1&lt;=(JF$65-JD$63), RANK(JE50, JE$5:JE$62)+COUNTIF(JE$5:JE50,JE50)-1, ""), "")</f>
        <v/>
      </c>
      <c r="JG50" s="135" t="str">
        <f t="shared" si="158"/>
        <v/>
      </c>
      <c r="JH50" s="123"/>
      <c r="JI50" s="123"/>
      <c r="JJ50" s="124" t="str">
        <f t="shared" si="159"/>
        <v/>
      </c>
      <c r="JK50" s="125" t="str">
        <f t="shared" si="160"/>
        <v/>
      </c>
      <c r="JL50" s="125" t="str">
        <f t="shared" si="161"/>
        <v/>
      </c>
      <c r="JM50" s="125" t="str">
        <f>IF(JH50&lt;&gt;"", IF(RANK(JL50, JL$5:JL$62)+COUNTIF(JL$5:JL50,JL50)-1&lt;=(JM$65-JK$63), RANK(JL50, JL$5:JL$62)+COUNTIF(JL$5:JL50,JL50)-1, ""), "")</f>
        <v/>
      </c>
      <c r="JN50" s="135" t="str">
        <f t="shared" si="162"/>
        <v/>
      </c>
      <c r="JO50" s="123"/>
      <c r="JP50" s="123"/>
      <c r="JQ50" s="124" t="str">
        <f t="shared" si="163"/>
        <v/>
      </c>
      <c r="JR50" s="125" t="str">
        <f t="shared" si="164"/>
        <v/>
      </c>
      <c r="JS50" s="125" t="str">
        <f t="shared" si="165"/>
        <v/>
      </c>
      <c r="JT50" s="125" t="str">
        <f>IF(JO50&lt;&gt;"", IF(RANK(JS50, JS$5:JS$62)+COUNTIF(JS$5:JS50,JS50)-1&lt;=(JT$65-JR$63), RANK(JS50, JS$5:JS$62)+COUNTIF(JS$5:JS50,JS50)-1, ""), "")</f>
        <v/>
      </c>
      <c r="JU50" s="135" t="str">
        <f t="shared" si="166"/>
        <v/>
      </c>
      <c r="JV50" s="123"/>
      <c r="JW50" s="123"/>
      <c r="JX50" s="124" t="str">
        <f t="shared" si="167"/>
        <v/>
      </c>
      <c r="JY50" s="125" t="str">
        <f t="shared" si="168"/>
        <v/>
      </c>
      <c r="JZ50" s="125" t="str">
        <f t="shared" si="169"/>
        <v/>
      </c>
      <c r="KA50" s="125" t="str">
        <f>IF(JV50&lt;&gt;"", IF(RANK(JZ50, JZ$5:JZ$62)+COUNTIF(JZ$5:JZ50,JZ50)-1&lt;=(KA$65-JY$63), RANK(JZ50, JZ$5:JZ$62)+COUNTIF(JZ$5:JZ50,JZ50)-1, ""), "")</f>
        <v/>
      </c>
      <c r="KB50" s="135" t="str">
        <f t="shared" si="170"/>
        <v/>
      </c>
      <c r="KC50" s="132" t="str">
        <f t="shared" si="171"/>
        <v/>
      </c>
      <c r="KD50" s="36">
        <f t="shared" si="172"/>
        <v>3208</v>
      </c>
      <c r="KE50" s="36">
        <v>6687</v>
      </c>
      <c r="KF50" s="36">
        <f t="shared" si="173"/>
        <v>9895</v>
      </c>
      <c r="KG50" s="37"/>
      <c r="KH50" s="67" t="str">
        <f t="shared" si="184"/>
        <v/>
      </c>
      <c r="KI50" s="69" t="str">
        <f t="shared" si="185"/>
        <v/>
      </c>
      <c r="KJ50" s="69" t="str">
        <f t="shared" si="174"/>
        <v/>
      </c>
      <c r="KK50" s="69"/>
      <c r="KL50" s="66" t="str">
        <f t="shared" si="175"/>
        <v/>
      </c>
      <c r="KM50" s="69" t="str">
        <f t="shared" si="176"/>
        <v/>
      </c>
      <c r="KN50" s="67" t="str">
        <f t="shared" si="177"/>
        <v/>
      </c>
      <c r="KO50" s="67" t="str">
        <f>IF(KN50&lt;&gt;"", IF(RANK(KN50, $KN$5:$KN$62)+COUNTIF(KN$5:KN50,KN50)-1&lt;=(400-$KJ$63-$KM$63), RANK(KN50, $KN$5:$KN$62)+COUNTIF(KN$5:KN50,KN50)-1, ""), "")</f>
        <v/>
      </c>
      <c r="KP50" s="76" t="str">
        <f t="shared" si="178"/>
        <v/>
      </c>
      <c r="KQ50" s="86" t="str">
        <f t="shared" si="186"/>
        <v/>
      </c>
      <c r="KS50" s="126">
        <f t="shared" si="187"/>
        <v>3.0999882328895374E-4</v>
      </c>
      <c r="KT50" s="45">
        <f t="shared" si="188"/>
        <v>0</v>
      </c>
      <c r="KU50" s="53">
        <f t="shared" si="179"/>
        <v>-3.0999882328895374E-4</v>
      </c>
      <c r="KW50" s="80" t="str">
        <f t="shared" si="189"/>
        <v/>
      </c>
      <c r="KX50" s="45" t="str">
        <f t="shared" si="180"/>
        <v/>
      </c>
      <c r="KY50" s="45" t="str">
        <f t="shared" si="190"/>
        <v/>
      </c>
      <c r="KZ50" s="127" t="str">
        <f t="shared" si="181"/>
        <v/>
      </c>
    </row>
    <row r="51" spans="1:312" ht="15" customHeight="1" x14ac:dyDescent="0.2">
      <c r="A51" s="136" t="s">
        <v>217</v>
      </c>
      <c r="B51" s="137">
        <v>2976</v>
      </c>
      <c r="C51" s="137"/>
      <c r="D51" s="138">
        <f t="shared" si="182"/>
        <v>6.0303951367781154E-2</v>
      </c>
      <c r="E51" s="139">
        <f t="shared" si="9"/>
        <v>0</v>
      </c>
      <c r="F51" s="139">
        <f t="shared" si="183"/>
        <v>2976</v>
      </c>
      <c r="G51" s="139" t="str">
        <f>IF(B51&lt;&gt;"", IF(RANK(F51, F$5:F$62)+COUNTIF(F$5:F51,F51)-1&lt;=(G$65-E$63), RANK(F51, F$5:F$62)+COUNTIF(F$5:F51,F51)-1, ""), "")</f>
        <v/>
      </c>
      <c r="H51" s="140">
        <f t="shared" si="10"/>
        <v>0</v>
      </c>
      <c r="I51" s="137">
        <v>3754</v>
      </c>
      <c r="J51" s="137"/>
      <c r="K51" s="138">
        <f t="shared" si="11"/>
        <v>8.170994493176327E-2</v>
      </c>
      <c r="L51" s="139">
        <f t="shared" si="12"/>
        <v>0</v>
      </c>
      <c r="M51" s="139">
        <f t="shared" si="13"/>
        <v>3754</v>
      </c>
      <c r="N51" s="139" t="str">
        <f>IF(I51&lt;&gt;"", IF(RANK(M51, M$5:M$62)+COUNTIF(M$5:M51,M51)-1&lt;=(N$65-L$63), RANK(M51, M$5:M$62)+COUNTIF(M$5:M51,M51)-1, ""), "")</f>
        <v/>
      </c>
      <c r="O51" s="140">
        <f t="shared" si="14"/>
        <v>0</v>
      </c>
      <c r="P51" s="137">
        <v>2118</v>
      </c>
      <c r="Q51" s="137"/>
      <c r="R51" s="138">
        <f t="shared" si="15"/>
        <v>5.0834033361334456E-2</v>
      </c>
      <c r="S51" s="139">
        <f t="shared" si="16"/>
        <v>0</v>
      </c>
      <c r="T51" s="139">
        <f t="shared" si="17"/>
        <v>2118</v>
      </c>
      <c r="U51" s="139" t="str">
        <f>IF(P51&lt;&gt;"", IF(RANK(T51, T$5:T$62)+COUNTIF(T$5:T51,T51)-1&lt;=(U$65-S$63), RANK(T51, T$5:T$62)+COUNTIF(T$5:T51,T51)-1, ""), "")</f>
        <v/>
      </c>
      <c r="V51" s="140">
        <f t="shared" si="18"/>
        <v>0</v>
      </c>
      <c r="W51" s="137">
        <v>4284</v>
      </c>
      <c r="X51" s="137"/>
      <c r="Y51" s="138">
        <f t="shared" si="19"/>
        <v>0.10713481881611524</v>
      </c>
      <c r="Z51" s="139">
        <f t="shared" si="20"/>
        <v>0</v>
      </c>
      <c r="AA51" s="139">
        <f t="shared" si="21"/>
        <v>4284</v>
      </c>
      <c r="AB51" s="139" t="str">
        <f>IF(W51&lt;&gt;"", IF(RANK(AA51, AA$5:AA$62)+COUNTIF(AA$5:AA51,AA51)-1&lt;=(AB$65-Z$63), RANK(AA51, AA$5:AA$62)+COUNTIF(AA$5:AA51,AA51)-1, ""), "")</f>
        <v/>
      </c>
      <c r="AC51" s="140">
        <f t="shared" si="22"/>
        <v>0</v>
      </c>
      <c r="AD51" s="137">
        <v>13114</v>
      </c>
      <c r="AE51" s="137"/>
      <c r="AF51" s="138">
        <f t="shared" si="23"/>
        <v>0.3382861270185214</v>
      </c>
      <c r="AG51" s="139">
        <f t="shared" si="24"/>
        <v>0</v>
      </c>
      <c r="AH51" s="139">
        <f t="shared" si="25"/>
        <v>13114</v>
      </c>
      <c r="AI51" s="139" t="str">
        <f>IF(AD51&lt;&gt;"", IF(RANK(AH51, AH$5:AH$62)+COUNTIF(AH$5:AH51,AH51)-1&lt;=(AI$65-AG$63), RANK(AH51, AH$5:AH$62)+COUNTIF(AH$5:AH51,AH51)-1, ""), "")</f>
        <v/>
      </c>
      <c r="AJ51" s="140">
        <f t="shared" si="26"/>
        <v>0</v>
      </c>
      <c r="AK51" s="137">
        <v>5264</v>
      </c>
      <c r="AL51" s="137"/>
      <c r="AM51" s="138">
        <f t="shared" si="27"/>
        <v>0.10669909800344583</v>
      </c>
      <c r="AN51" s="139">
        <f t="shared" si="28"/>
        <v>0</v>
      </c>
      <c r="AO51" s="139">
        <f t="shared" si="29"/>
        <v>5264</v>
      </c>
      <c r="AP51" s="139" t="str">
        <f>IF(AK51&lt;&gt;"", IF(RANK(AO51, AO$5:AO$62)+COUNTIF(AO$5:AO51,AO51)-1&lt;=(AP$65-AN$63), RANK(AO51, AO$5:AO$62)+COUNTIF(AO$5:AO51,AO51)-1, ""), "")</f>
        <v/>
      </c>
      <c r="AQ51" s="140">
        <f t="shared" si="30"/>
        <v>0</v>
      </c>
      <c r="AR51" s="137">
        <v>13250</v>
      </c>
      <c r="AS51" s="137"/>
      <c r="AT51" s="138">
        <f t="shared" si="31"/>
        <v>0.31276555566046643</v>
      </c>
      <c r="AU51" s="139">
        <f t="shared" si="32"/>
        <v>0</v>
      </c>
      <c r="AV51" s="139">
        <f t="shared" si="33"/>
        <v>13250</v>
      </c>
      <c r="AW51" s="139" t="str">
        <f>IF(AR51&lt;&gt;"", IF(RANK(AV51, AV$5:AV$62)+COUNTIF(AV$5:AV51,AV51)-1&lt;=(AW$65-AU$63), RANK(AV51, AV$5:AV$62)+COUNTIF(AV$5:AV51,AV51)-1, ""), "")</f>
        <v/>
      </c>
      <c r="AX51" s="140">
        <f t="shared" si="34"/>
        <v>0</v>
      </c>
      <c r="AY51" s="137">
        <v>41601</v>
      </c>
      <c r="AZ51" s="137"/>
      <c r="BA51" s="138">
        <f t="shared" si="35"/>
        <v>0.84221075007591861</v>
      </c>
      <c r="BB51" s="139">
        <f t="shared" si="36"/>
        <v>0</v>
      </c>
      <c r="BC51" s="139">
        <f t="shared" si="37"/>
        <v>41601</v>
      </c>
      <c r="BD51" s="139">
        <f>IF(AY51&lt;&gt;"", IF(RANK(BC51, BC$5:BC$62)+COUNTIF(BC$5:BC51,BC51)-1&lt;=(BD$65-BB$63), RANK(BC51, BC$5:BC$62)+COUNTIF(BC$5:BC51,BC51)-1, ""), "")</f>
        <v>1</v>
      </c>
      <c r="BE51" s="140">
        <f t="shared" si="38"/>
        <v>1</v>
      </c>
      <c r="BF51" s="137">
        <v>86856</v>
      </c>
      <c r="BG51" s="137"/>
      <c r="BH51" s="138">
        <f t="shared" si="39"/>
        <v>1.7045628495731528</v>
      </c>
      <c r="BI51" s="139">
        <f t="shared" si="40"/>
        <v>1</v>
      </c>
      <c r="BJ51" s="139">
        <f t="shared" si="41"/>
        <v>35901</v>
      </c>
      <c r="BK51" s="139">
        <f>IF(BF51&lt;&gt;"", IF(RANK(BJ51, BJ$5:BJ$62)+COUNTIF(BJ$5:BJ51,BJ51)-1&lt;=(BK$65-BI$63), RANK(BJ51, BJ$5:BJ$62)+COUNTIF(BJ$5:BJ51,BJ51)-1, ""), "")</f>
        <v>2</v>
      </c>
      <c r="BL51" s="140">
        <f t="shared" si="42"/>
        <v>2</v>
      </c>
      <c r="BM51" s="137">
        <v>49520</v>
      </c>
      <c r="BN51" s="137"/>
      <c r="BO51" s="138">
        <f t="shared" si="43"/>
        <v>1.0054209895843909</v>
      </c>
      <c r="BP51" s="139">
        <f t="shared" si="44"/>
        <v>1</v>
      </c>
      <c r="BQ51" s="139">
        <f t="shared" si="45"/>
        <v>267</v>
      </c>
      <c r="BR51" s="139" t="str">
        <f>IF(BM51&lt;&gt;"", IF(RANK(BQ51, BQ$5:BQ$62)+COUNTIF(BQ$5:BQ51,BQ51)-1&lt;=(BR$65-BP$63), RANK(BQ51, BQ$5:BQ$62)+COUNTIF(BQ$5:BQ51,BQ51)-1, ""), "")</f>
        <v/>
      </c>
      <c r="BS51" s="140">
        <f t="shared" si="46"/>
        <v>1</v>
      </c>
      <c r="BT51" s="137">
        <v>83774</v>
      </c>
      <c r="BU51" s="137"/>
      <c r="BV51" s="138">
        <f t="shared" si="47"/>
        <v>1.6780306065219133</v>
      </c>
      <c r="BW51" s="139">
        <f t="shared" si="48"/>
        <v>1</v>
      </c>
      <c r="BX51" s="139">
        <f t="shared" si="49"/>
        <v>33850</v>
      </c>
      <c r="BY51" s="139">
        <f>IF(BT51&lt;&gt;"", IF(RANK(BX51, BX$5:BX$62)+COUNTIF(BX$5:BX51,BX51)-1&lt;=(BY$65-BW$63), RANK(BX51, BX$5:BX$62)+COUNTIF(BX$5:BX51,BX51)-1, ""), "")</f>
        <v>2</v>
      </c>
      <c r="BZ51" s="140">
        <f t="shared" si="50"/>
        <v>2</v>
      </c>
      <c r="CA51" s="137">
        <v>59825</v>
      </c>
      <c r="CB51" s="137"/>
      <c r="CC51" s="138">
        <f t="shared" si="51"/>
        <v>1.1904525012934293</v>
      </c>
      <c r="CD51" s="139">
        <f t="shared" si="52"/>
        <v>1</v>
      </c>
      <c r="CE51" s="139">
        <f t="shared" si="53"/>
        <v>9571</v>
      </c>
      <c r="CF51" s="139" t="str">
        <f>IF(CA51&lt;&gt;"", IF(RANK(CE51, CE$5:CE$62)+COUNTIF(CE$5:CE51,CE51)-1&lt;=(CF$65-CD$63), RANK(CE51, CE$5:CE$62)+COUNTIF(CE$5:CE51,CE51)-1, ""), "")</f>
        <v/>
      </c>
      <c r="CG51" s="140">
        <f t="shared" si="54"/>
        <v>1</v>
      </c>
      <c r="CH51" s="137">
        <v>29168</v>
      </c>
      <c r="CI51" s="137"/>
      <c r="CJ51" s="138">
        <f t="shared" si="55"/>
        <v>0.56293665804608795</v>
      </c>
      <c r="CK51" s="139">
        <f t="shared" si="56"/>
        <v>0</v>
      </c>
      <c r="CL51" s="139">
        <f t="shared" si="57"/>
        <v>29168</v>
      </c>
      <c r="CM51" s="139">
        <f>IF(CH51&lt;&gt;"", IF(RANK(CL51, CL$5:CL$62)+COUNTIF(CL$5:CL51,CL51)-1&lt;=(CM$65-CK$63), RANK(CL51, CL$5:CL$62)+COUNTIF(CL$5:CL51,CL51)-1, ""), "")</f>
        <v>2</v>
      </c>
      <c r="CN51" s="140">
        <f t="shared" si="58"/>
        <v>1</v>
      </c>
      <c r="CO51" s="137">
        <v>17037</v>
      </c>
      <c r="CP51" s="137"/>
      <c r="CQ51" s="138">
        <f t="shared" si="59"/>
        <v>0.33623445825932502</v>
      </c>
      <c r="CR51" s="139">
        <f t="shared" si="60"/>
        <v>0</v>
      </c>
      <c r="CS51" s="139">
        <f t="shared" si="61"/>
        <v>17037</v>
      </c>
      <c r="CT51" s="139" t="str">
        <f>IF(CO51&lt;&gt;"", IF(RANK(CS51, CS$5:CS$62)+COUNTIF(CS$5:CS51,CS51)-1&lt;=(CT$65-CR$63), RANK(CS51, CS$5:CS$62)+COUNTIF(CS$5:CS51,CS51)-1, ""), "")</f>
        <v/>
      </c>
      <c r="CU51" s="140">
        <f t="shared" si="62"/>
        <v>0</v>
      </c>
      <c r="CV51" s="137">
        <v>16856</v>
      </c>
      <c r="CW51" s="137"/>
      <c r="CX51" s="138">
        <f t="shared" si="63"/>
        <v>0.36047904191616764</v>
      </c>
      <c r="CY51" s="139">
        <f t="shared" si="64"/>
        <v>0</v>
      </c>
      <c r="CZ51" s="139">
        <f t="shared" si="65"/>
        <v>16856</v>
      </c>
      <c r="DA51" s="139" t="str">
        <f>IF(CV51&lt;&gt;"", IF(RANK(CZ51, CZ$5:CZ$62)+COUNTIF(CZ$5:CZ51,CZ51)-1&lt;=(DA$65-CY$63), RANK(CZ51, CZ$5:CZ$62)+COUNTIF(CZ$5:CZ51,CZ51)-1, ""), "")</f>
        <v/>
      </c>
      <c r="DB51" s="140">
        <f t="shared" si="66"/>
        <v>0</v>
      </c>
      <c r="DC51" s="137">
        <v>212688</v>
      </c>
      <c r="DD51" s="137"/>
      <c r="DE51" s="138">
        <f t="shared" si="67"/>
        <v>4.1223398069542974</v>
      </c>
      <c r="DF51" s="139">
        <f t="shared" si="68"/>
        <v>4</v>
      </c>
      <c r="DG51" s="139">
        <f t="shared" si="69"/>
        <v>6312</v>
      </c>
      <c r="DH51" s="139" t="str">
        <f>IF(DC51&lt;&gt;"", IF(RANK(DG51, DG$5:DG$62)+COUNTIF(DG$5:DG51,DG51)-1&lt;=(DH$65-DF$63), RANK(DG51, DG$5:DG$62)+COUNTIF(DG$5:DG51,DG51)-1, ""), "")</f>
        <v/>
      </c>
      <c r="DI51" s="140">
        <f t="shared" si="70"/>
        <v>4</v>
      </c>
      <c r="DJ51" s="137">
        <v>190967</v>
      </c>
      <c r="DK51" s="137"/>
      <c r="DL51" s="138">
        <f t="shared" si="71"/>
        <v>3.9546687651432002</v>
      </c>
      <c r="DM51" s="139">
        <f t="shared" si="72"/>
        <v>3</v>
      </c>
      <c r="DN51" s="139">
        <f t="shared" si="73"/>
        <v>46100</v>
      </c>
      <c r="DO51" s="139">
        <f>IF(DJ51&lt;&gt;"", IF(RANK(DN51, DN$5:DN$62)+COUNTIF(DN$5:DN51,DN51)-1&lt;=(DO$65-DM$63), RANK(DN51, DN$5:DN$62)+COUNTIF(DN$5:DN51,DN51)-1, ""), "")</f>
        <v>1</v>
      </c>
      <c r="DP51" s="140">
        <f t="shared" si="74"/>
        <v>4</v>
      </c>
      <c r="DQ51" s="137">
        <v>185601</v>
      </c>
      <c r="DR51" s="137"/>
      <c r="DS51" s="138">
        <f t="shared" si="75"/>
        <v>3.8033771183835734</v>
      </c>
      <c r="DT51" s="139">
        <f t="shared" si="76"/>
        <v>3</v>
      </c>
      <c r="DU51" s="139">
        <f t="shared" si="77"/>
        <v>39204</v>
      </c>
      <c r="DV51" s="139">
        <f>IF(DQ51&lt;&gt;"", IF(RANK(DU51, DU$5:DU$62)+COUNTIF(DU$5:DU51,DU51)-1&lt;=(DV$65-DT$63), RANK(DU51, DU$5:DU$62)+COUNTIF(DU$5:DU51,DU51)-1, ""), "")</f>
        <v>1</v>
      </c>
      <c r="DW51" s="140">
        <f t="shared" si="78"/>
        <v>4</v>
      </c>
      <c r="DX51" s="137">
        <v>121614</v>
      </c>
      <c r="DY51" s="137"/>
      <c r="DZ51" s="138">
        <f t="shared" si="79"/>
        <v>2.657126002315978</v>
      </c>
      <c r="EA51" s="139">
        <f t="shared" si="80"/>
        <v>2</v>
      </c>
      <c r="EB51" s="139">
        <f t="shared" si="81"/>
        <v>30076</v>
      </c>
      <c r="EC51" s="139" t="str">
        <f>IF(DX51&lt;&gt;"", IF(RANK(EB51, EB$5:EB$62)+COUNTIF(EB$5:EB51,EB51)-1&lt;=(EC$65-EA$63), RANK(EB51, EB$5:EB$62)+COUNTIF(EB$5:EB51,EB51)-1, ""), "")</f>
        <v/>
      </c>
      <c r="ED51" s="140">
        <f t="shared" si="82"/>
        <v>2</v>
      </c>
      <c r="EE51" s="137">
        <v>189304</v>
      </c>
      <c r="EF51" s="137"/>
      <c r="EG51" s="138">
        <f t="shared" si="83"/>
        <v>3.6286683662711572</v>
      </c>
      <c r="EH51" s="139">
        <f t="shared" si="84"/>
        <v>3</v>
      </c>
      <c r="EI51" s="139">
        <f t="shared" si="85"/>
        <v>32797</v>
      </c>
      <c r="EJ51" s="139">
        <f>IF(EE51&lt;&gt;"", IF(RANK(EI51, EI$5:EI$62)+COUNTIF(EI$5:EI51,EI51)-1&lt;=(EJ$65-EH$63), RANK(EI51, EI$5:EI$62)+COUNTIF(EI$5:EI51,EI51)-1, ""), "")</f>
        <v>2</v>
      </c>
      <c r="EK51" s="140">
        <f t="shared" si="86"/>
        <v>4</v>
      </c>
      <c r="EL51" s="137">
        <v>142614</v>
      </c>
      <c r="EM51" s="137"/>
      <c r="EN51" s="138">
        <f t="shared" si="87"/>
        <v>3.0449654112221367</v>
      </c>
      <c r="EO51" s="139">
        <f t="shared" si="88"/>
        <v>3</v>
      </c>
      <c r="EP51" s="139">
        <f t="shared" si="89"/>
        <v>2106</v>
      </c>
      <c r="EQ51" s="139" t="str">
        <f>IF(EL51&lt;&gt;"", IF(RANK(EP51, EP$5:EP$62)+COUNTIF(EP$5:EP51,EP51)-1&lt;=(EQ$65-EO$63), RANK(EP51, EP$5:EP$62)+COUNTIF(EP$5:EP51,EP51)-1, ""), "")</f>
        <v/>
      </c>
      <c r="ER51" s="140">
        <f t="shared" si="90"/>
        <v>3</v>
      </c>
      <c r="ES51" s="137">
        <v>165502</v>
      </c>
      <c r="ET51" s="137"/>
      <c r="EU51" s="138">
        <f t="shared" si="91"/>
        <v>3.2896442059232758</v>
      </c>
      <c r="EV51" s="139">
        <f t="shared" si="92"/>
        <v>3</v>
      </c>
      <c r="EW51" s="139">
        <f t="shared" si="93"/>
        <v>14572</v>
      </c>
      <c r="EX51" s="139" t="str">
        <f>IF(ES51&lt;&gt;"", IF(RANK(EW51, EW$5:EW$62)+COUNTIF(EW$5:EW51,EW51)-1&lt;=(EX$65-EV$63), RANK(EW51, EW$5:EW$62)+COUNTIF(EW$5:EW51,EW51)-1, ""), "")</f>
        <v/>
      </c>
      <c r="EY51" s="140">
        <f t="shared" si="94"/>
        <v>3</v>
      </c>
      <c r="EZ51" s="137">
        <v>135235</v>
      </c>
      <c r="FA51" s="137"/>
      <c r="FB51" s="138">
        <f t="shared" si="95"/>
        <v>2.6923153493927932</v>
      </c>
      <c r="FC51" s="139">
        <f t="shared" si="96"/>
        <v>2</v>
      </c>
      <c r="FD51" s="139">
        <f t="shared" si="97"/>
        <v>34775</v>
      </c>
      <c r="FE51" s="139" t="str">
        <f>IF(EZ51&lt;&gt;"", IF(RANK(FD51, FD$5:FD$62)+COUNTIF(FD$5:FD51,FD51)-1&lt;=(FE$65-FC$63), RANK(FD51, FD$5:FD$62)+COUNTIF(FD$5:FD51,FD51)-1, ""), "")</f>
        <v/>
      </c>
      <c r="FF51" s="140">
        <f t="shared" si="98"/>
        <v>2</v>
      </c>
      <c r="FG51" s="137">
        <v>113055</v>
      </c>
      <c r="FH51" s="137"/>
      <c r="FI51" s="138">
        <f t="shared" si="99"/>
        <v>2.4259167864729738</v>
      </c>
      <c r="FJ51" s="139">
        <f t="shared" si="100"/>
        <v>2</v>
      </c>
      <c r="FK51" s="139">
        <f t="shared" si="101"/>
        <v>19849</v>
      </c>
      <c r="FL51" s="139" t="str">
        <f>IF(FG51&lt;&gt;"", IF(RANK(FK51, FK$5:FK$62)+COUNTIF(FK$5:FK51,FK51)-1&lt;=(FL$65-FJ$63), RANK(FK51, FK$5:FK$62)+COUNTIF(FK$5:FK51,FK51)-1, ""), "")</f>
        <v/>
      </c>
      <c r="FM51" s="140">
        <f t="shared" si="102"/>
        <v>2</v>
      </c>
      <c r="FN51" s="137">
        <v>117622</v>
      </c>
      <c r="FO51" s="137"/>
      <c r="FP51" s="138">
        <f t="shared" si="103"/>
        <v>2.5475298347447533</v>
      </c>
      <c r="FQ51" s="139">
        <f t="shared" si="104"/>
        <v>2</v>
      </c>
      <c r="FR51" s="139">
        <f t="shared" si="105"/>
        <v>25280</v>
      </c>
      <c r="FS51" s="139" t="str">
        <f>IF(FN51&lt;&gt;"", IF(RANK(FR51, FR$5:FR$62)+COUNTIF(FR$5:FR51,FR51)-1&lt;=(FS$65-FQ$63), RANK(FR51, FR$5:FR$62)+COUNTIF(FR$5:FR51,FR51)-1, ""), "")</f>
        <v/>
      </c>
      <c r="FT51" s="140">
        <f t="shared" si="106"/>
        <v>2</v>
      </c>
      <c r="FU51" s="137">
        <v>45790</v>
      </c>
      <c r="FV51" s="137"/>
      <c r="FW51" s="138">
        <f t="shared" si="107"/>
        <v>0.98164901599279686</v>
      </c>
      <c r="FX51" s="139">
        <f t="shared" si="108"/>
        <v>0</v>
      </c>
      <c r="FY51" s="139">
        <f t="shared" si="109"/>
        <v>45790</v>
      </c>
      <c r="FZ51" s="139">
        <f>IF(FU51&lt;&gt;"", IF(RANK(FY51, FY$5:FY$62)+COUNTIF(FY$5:FY51,FY51)-1&lt;=(FZ$65-FX$63), RANK(FY51, FY$5:FY$62)+COUNTIF(FY$5:FY51,FY51)-1, ""), "")</f>
        <v>1</v>
      </c>
      <c r="GA51" s="140">
        <f t="shared" si="110"/>
        <v>1</v>
      </c>
      <c r="GB51" s="137">
        <v>94351</v>
      </c>
      <c r="GC51" s="137"/>
      <c r="GD51" s="138">
        <f t="shared" si="111"/>
        <v>2.1948728685416521</v>
      </c>
      <c r="GE51" s="139">
        <f t="shared" si="112"/>
        <v>2</v>
      </c>
      <c r="GF51" s="139">
        <f t="shared" si="113"/>
        <v>8377</v>
      </c>
      <c r="GG51" s="139" t="str">
        <f>IF(GB51&lt;&gt;"", IF(RANK(GF51, GF$5:GF$62)+COUNTIF(GF$5:GF51,GF51)-1&lt;=(GG$65-GE$63), RANK(GF51, GF$5:GF$62)+COUNTIF(GF$5:GF51,GF51)-1, ""), "")</f>
        <v/>
      </c>
      <c r="GH51" s="140">
        <f t="shared" si="114"/>
        <v>2</v>
      </c>
      <c r="GI51" s="137">
        <v>51728</v>
      </c>
      <c r="GJ51" s="137"/>
      <c r="GK51" s="138">
        <f t="shared" si="115"/>
        <v>1.1032247056816242</v>
      </c>
      <c r="GL51" s="139">
        <f t="shared" si="116"/>
        <v>1</v>
      </c>
      <c r="GM51" s="139">
        <f t="shared" si="117"/>
        <v>4840</v>
      </c>
      <c r="GN51" s="139" t="str">
        <f>IF(GI51&lt;&gt;"", IF(RANK(GM51, GM$5:GM$62)+COUNTIF(GM$5:GM51,GM51)-1&lt;=(GN$65-GL$63), RANK(GM51, GM$5:GM$62)+COUNTIF(GM$5:GM51,GM51)-1, ""), "")</f>
        <v/>
      </c>
      <c r="GO51" s="140">
        <f t="shared" si="118"/>
        <v>1</v>
      </c>
      <c r="GP51" s="137">
        <v>3005</v>
      </c>
      <c r="GQ51" s="137"/>
      <c r="GR51" s="138">
        <f t="shared" si="119"/>
        <v>6.0817648249342236E-2</v>
      </c>
      <c r="GS51" s="139">
        <f t="shared" si="120"/>
        <v>0</v>
      </c>
      <c r="GT51" s="139">
        <f t="shared" si="121"/>
        <v>3005</v>
      </c>
      <c r="GU51" s="139" t="str">
        <f>IF(GP51&lt;&gt;"", IF(RANK(GT51, GT$5:GT$62)+COUNTIF(GT$5:GT51,GT51)-1&lt;=(GU$65-GS$63), RANK(GT51, GT$5:GT$62)+COUNTIF(GT$5:GT51,GT51)-1, ""), "")</f>
        <v/>
      </c>
      <c r="GV51" s="140">
        <f t="shared" si="122"/>
        <v>0</v>
      </c>
      <c r="GW51" s="137">
        <v>3691</v>
      </c>
      <c r="GX51" s="137"/>
      <c r="GY51" s="138">
        <f t="shared" si="123"/>
        <v>8.6258471605515308E-2</v>
      </c>
      <c r="GZ51" s="139">
        <f t="shared" si="124"/>
        <v>0</v>
      </c>
      <c r="HA51" s="139">
        <f t="shared" si="125"/>
        <v>3691</v>
      </c>
      <c r="HB51" s="139" t="str">
        <f>IF(GW51&lt;&gt;"", IF(RANK(HA51, HA$5:HA$62)+COUNTIF(HA$5:HA51,HA51)-1&lt;=(HB$65-GZ$63), RANK(HA51, HA$5:HA$62)+COUNTIF(HA$5:HA51,HA51)-1, ""), "")</f>
        <v/>
      </c>
      <c r="HC51" s="140">
        <f t="shared" si="126"/>
        <v>0</v>
      </c>
      <c r="HD51" s="137">
        <v>2236</v>
      </c>
      <c r="HE51" s="137"/>
      <c r="HF51" s="138">
        <f t="shared" si="127"/>
        <v>5.2052052052052052E-2</v>
      </c>
      <c r="HG51" s="139">
        <f t="shared" si="128"/>
        <v>0</v>
      </c>
      <c r="HH51" s="139">
        <f t="shared" si="129"/>
        <v>2236</v>
      </c>
      <c r="HI51" s="139" t="str">
        <f>IF(HD51&lt;&gt;"", IF(RANK(HH51, HH$5:HH$62)+COUNTIF(HH$5:HH51,HH51)-1&lt;=(HI$65-HG$63), RANK(HH51, HH$5:HH$62)+COUNTIF(HH$5:HH51,HH51)-1, ""), "")</f>
        <v/>
      </c>
      <c r="HJ51" s="140">
        <f t="shared" si="130"/>
        <v>0</v>
      </c>
      <c r="HK51" s="137">
        <v>2098</v>
      </c>
      <c r="HL51" s="137"/>
      <c r="HM51" s="138">
        <f t="shared" si="131"/>
        <v>5.1346059716103766E-2</v>
      </c>
      <c r="HN51" s="139">
        <f t="shared" si="132"/>
        <v>0</v>
      </c>
      <c r="HO51" s="139">
        <f t="shared" si="133"/>
        <v>2098</v>
      </c>
      <c r="HP51" s="139" t="str">
        <f>IF(HK51&lt;&gt;"", IF(RANK(HO51, HO$5:HO$62)+COUNTIF(HO$5:HO51,HO51)-1&lt;=(HP$65-HN$63), RANK(HO51, HO$5:HO$62)+COUNTIF(HO$5:HO51,HO51)-1, ""), "")</f>
        <v/>
      </c>
      <c r="HQ51" s="140">
        <f t="shared" si="134"/>
        <v>0</v>
      </c>
      <c r="HR51" s="137">
        <v>4270</v>
      </c>
      <c r="HS51" s="137"/>
      <c r="HT51" s="138">
        <f t="shared" si="135"/>
        <v>0.10632999651377061</v>
      </c>
      <c r="HU51" s="139">
        <f t="shared" si="136"/>
        <v>0</v>
      </c>
      <c r="HV51" s="139">
        <f t="shared" si="137"/>
        <v>4270</v>
      </c>
      <c r="HW51" s="139" t="str">
        <f>IF(HR51&lt;&gt;"", IF(RANK(HV51, HV$5:HV$62)+COUNTIF(HV$5:HV51,HV51)-1&lt;=(HW$65-HU$63), RANK(HV51, HV$5:HV$62)+COUNTIF(HV$5:HV51,HV51)-1, ""), "")</f>
        <v/>
      </c>
      <c r="HX51" s="140">
        <f t="shared" si="138"/>
        <v>0</v>
      </c>
      <c r="HY51" s="137">
        <v>8735</v>
      </c>
      <c r="HZ51" s="137"/>
      <c r="IA51" s="138">
        <f t="shared" si="139"/>
        <v>0.23024408245031366</v>
      </c>
      <c r="IB51" s="139">
        <f t="shared" si="140"/>
        <v>0</v>
      </c>
      <c r="IC51" s="139">
        <f t="shared" si="141"/>
        <v>8735</v>
      </c>
      <c r="ID51" s="139" t="str">
        <f>IF(HY51&lt;&gt;"", IF(RANK(IC51, IC$5:IC$62)+COUNTIF(IC$5:IC51,IC51)-1&lt;=(ID$65-IB$63), RANK(IC51, IC$5:IC$62)+COUNTIF(IC$5:IC51,IC51)-1, ""), "")</f>
        <v/>
      </c>
      <c r="IE51" s="140">
        <f t="shared" si="142"/>
        <v>0</v>
      </c>
      <c r="IF51" s="137">
        <v>6413</v>
      </c>
      <c r="IG51" s="137"/>
      <c r="IH51" s="138">
        <f t="shared" si="143"/>
        <v>0.15498199569830107</v>
      </c>
      <c r="II51" s="139">
        <f t="shared" si="144"/>
        <v>0</v>
      </c>
      <c r="IJ51" s="139">
        <f t="shared" si="145"/>
        <v>6413</v>
      </c>
      <c r="IK51" s="139" t="str">
        <f>IF(IF51&lt;&gt;"", IF(RANK(IJ51, IJ$5:IJ$62)+COUNTIF(IJ$5:IJ51,IJ51)-1&lt;=(IK$65-II$63), RANK(IJ51, IJ$5:IJ$62)+COUNTIF(IJ$5:IJ51,IJ51)-1, ""), "")</f>
        <v/>
      </c>
      <c r="IL51" s="140">
        <f t="shared" si="146"/>
        <v>0</v>
      </c>
      <c r="IM51" s="137">
        <v>3028</v>
      </c>
      <c r="IN51" s="137"/>
      <c r="IO51" s="138">
        <f t="shared" si="147"/>
        <v>7.2376126395296031E-2</v>
      </c>
      <c r="IP51" s="139">
        <f t="shared" si="148"/>
        <v>0</v>
      </c>
      <c r="IQ51" s="139">
        <f t="shared" si="149"/>
        <v>3028</v>
      </c>
      <c r="IR51" s="139" t="str">
        <f>IF(IM51&lt;&gt;"", IF(RANK(IQ51, IQ$5:IQ$62)+COUNTIF(IQ$5:IQ51,IQ51)-1&lt;=(IR$65-IP$63), RANK(IQ51, IQ$5:IQ$62)+COUNTIF(IQ$5:IQ51,IQ51)-1, ""), "")</f>
        <v/>
      </c>
      <c r="IS51" s="140">
        <f t="shared" si="150"/>
        <v>0</v>
      </c>
      <c r="IT51" s="137">
        <v>2055</v>
      </c>
      <c r="IU51" s="137"/>
      <c r="IV51" s="138">
        <f t="shared" si="151"/>
        <v>4.2271773563171106E-2</v>
      </c>
      <c r="IW51" s="139">
        <f t="shared" si="152"/>
        <v>0</v>
      </c>
      <c r="IX51" s="139">
        <f t="shared" si="153"/>
        <v>2055</v>
      </c>
      <c r="IY51" s="139" t="str">
        <f>IF(IT51&lt;&gt;"", IF(RANK(IX51, IX$5:IX$62)+COUNTIF(IX$5:IX51,IX51)-1&lt;=(IY$65-IW$63), RANK(IX51, IX$5:IX$62)+COUNTIF(IX$5:IX51,IX51)-1, ""), "")</f>
        <v/>
      </c>
      <c r="IZ51" s="140">
        <f t="shared" si="154"/>
        <v>0</v>
      </c>
      <c r="JA51" s="137">
        <v>2543</v>
      </c>
      <c r="JB51" s="137"/>
      <c r="JC51" s="138">
        <f t="shared" si="155"/>
        <v>5.1729048006509355E-2</v>
      </c>
      <c r="JD51" s="139">
        <f t="shared" si="156"/>
        <v>0</v>
      </c>
      <c r="JE51" s="139">
        <f t="shared" si="157"/>
        <v>2543</v>
      </c>
      <c r="JF51" s="139" t="str">
        <f>IF(JA51&lt;&gt;"", IF(RANK(JE51, JE$5:JE$62)+COUNTIF(JE$5:JE51,JE51)-1&lt;=(JF$65-JD$63), RANK(JE51, JE$5:JE$62)+COUNTIF(JE$5:JE51,JE51)-1, ""), "")</f>
        <v/>
      </c>
      <c r="JG51" s="140">
        <f t="shared" si="158"/>
        <v>0</v>
      </c>
      <c r="JH51" s="137">
        <v>4250</v>
      </c>
      <c r="JI51" s="137"/>
      <c r="JJ51" s="138">
        <f t="shared" si="159"/>
        <v>8.8573036283683806E-2</v>
      </c>
      <c r="JK51" s="139">
        <f t="shared" si="160"/>
        <v>0</v>
      </c>
      <c r="JL51" s="139">
        <f t="shared" si="161"/>
        <v>4250</v>
      </c>
      <c r="JM51" s="139" t="str">
        <f>IF(JH51&lt;&gt;"", IF(RANK(JL51, JL$5:JL$62)+COUNTIF(JL$5:JL51,JL51)-1&lt;=(JM$65-JK$63), RANK(JL51, JL$5:JL$62)+COUNTIF(JL$5:JL51,JL51)-1, ""), "")</f>
        <v/>
      </c>
      <c r="JN51" s="140">
        <f t="shared" si="162"/>
        <v>0</v>
      </c>
      <c r="JO51" s="137">
        <v>1787</v>
      </c>
      <c r="JP51" s="137"/>
      <c r="JQ51" s="138">
        <f t="shared" si="163"/>
        <v>3.9402024121888299E-2</v>
      </c>
      <c r="JR51" s="139">
        <f t="shared" si="164"/>
        <v>0</v>
      </c>
      <c r="JS51" s="139">
        <f t="shared" si="165"/>
        <v>1787</v>
      </c>
      <c r="JT51" s="139" t="str">
        <f>IF(JO51&lt;&gt;"", IF(RANK(JS51, JS$5:JS$62)+COUNTIF(JS$5:JS51,JS51)-1&lt;=(JT$65-JR$63), RANK(JS51, JS$5:JS$62)+COUNTIF(JS$5:JS51,JS51)-1, ""), "")</f>
        <v/>
      </c>
      <c r="JU51" s="140">
        <f t="shared" si="166"/>
        <v>0</v>
      </c>
      <c r="JV51" s="137">
        <v>1112</v>
      </c>
      <c r="JW51" s="137"/>
      <c r="JX51" s="138">
        <f t="shared" si="167"/>
        <v>2.2931617586406005E-2</v>
      </c>
      <c r="JY51" s="139">
        <f t="shared" si="168"/>
        <v>0</v>
      </c>
      <c r="JZ51" s="139">
        <f t="shared" si="169"/>
        <v>1112</v>
      </c>
      <c r="KA51" s="139" t="str">
        <f>IF(JV51&lt;&gt;"", IF(RANK(JZ51, JZ$5:JZ$62)+COUNTIF(JZ$5:JZ51,JZ51)-1&lt;=(KA$65-JY$63), RANK(JZ51, JZ$5:JZ$62)+COUNTIF(JZ$5:JZ51,JZ51)-1, ""), "")</f>
        <v/>
      </c>
      <c r="KB51" s="140">
        <f t="shared" si="170"/>
        <v>0</v>
      </c>
      <c r="KC51" s="141">
        <f t="shared" si="171"/>
        <v>42</v>
      </c>
      <c r="KD51" s="142">
        <f t="shared" si="172"/>
        <v>2240691</v>
      </c>
      <c r="KE51" s="142">
        <v>2344717</v>
      </c>
      <c r="KF51" s="142">
        <f t="shared" si="173"/>
        <v>4585408</v>
      </c>
      <c r="KG51" s="143"/>
      <c r="KH51" s="144">
        <f t="shared" si="184"/>
        <v>4585408</v>
      </c>
      <c r="KI51" s="145">
        <f t="shared" si="185"/>
        <v>42</v>
      </c>
      <c r="KJ51" s="145" t="str">
        <f t="shared" si="174"/>
        <v/>
      </c>
      <c r="KK51" s="145"/>
      <c r="KL51" s="146">
        <f t="shared" si="175"/>
        <v>59.072039575389056</v>
      </c>
      <c r="KM51" s="145">
        <f t="shared" si="176"/>
        <v>59</v>
      </c>
      <c r="KN51" s="144">
        <f t="shared" si="177"/>
        <v>5592</v>
      </c>
      <c r="KO51" s="144" t="str">
        <f>IF(KN51&lt;&gt;"", IF(RANK(KN51, $KN$5:$KN$62)+COUNTIF(KN$5:KN51,KN51)-1&lt;=(400-$KJ$63-$KM$63), RANK(KN51, $KN$5:$KN$62)+COUNTIF(KN$5:KN51,KN51)-1, ""), "")</f>
        <v/>
      </c>
      <c r="KP51" s="144">
        <f t="shared" si="178"/>
        <v>59</v>
      </c>
      <c r="KQ51" s="147">
        <f t="shared" si="186"/>
        <v>17</v>
      </c>
      <c r="KS51" s="149">
        <f t="shared" si="187"/>
        <v>0.14365549108638251</v>
      </c>
      <c r="KT51" s="150">
        <f t="shared" si="188"/>
        <v>0.14749999999999999</v>
      </c>
      <c r="KU51" s="151">
        <f t="shared" si="179"/>
        <v>3.8445089136174837E-3</v>
      </c>
      <c r="KW51" s="152">
        <f t="shared" si="189"/>
        <v>4585408</v>
      </c>
      <c r="KX51" s="150">
        <f t="shared" si="180"/>
        <v>0.14731354206624117</v>
      </c>
      <c r="KY51" s="150">
        <f t="shared" si="190"/>
        <v>0.14749999999999999</v>
      </c>
      <c r="KZ51" s="153">
        <f t="shared" si="181"/>
        <v>1.8645793375882125E-4</v>
      </c>
    </row>
    <row r="52" spans="1:312" ht="15" customHeight="1" x14ac:dyDescent="0.2">
      <c r="A52" s="128" t="s">
        <v>218</v>
      </c>
      <c r="B52" s="123"/>
      <c r="C52" s="123"/>
      <c r="D52" s="124" t="str">
        <f t="shared" si="182"/>
        <v/>
      </c>
      <c r="E52" s="125" t="str">
        <f t="shared" si="9"/>
        <v/>
      </c>
      <c r="F52" s="125" t="str">
        <f t="shared" si="183"/>
        <v/>
      </c>
      <c r="G52" s="125" t="str">
        <f>IF(B52&lt;&gt;"", IF(RANK(F52, F$5:F$62)+COUNTIF(F$5:F52,F52)-1&lt;=(G$65-E$63), RANK(F52, F$5:F$62)+COUNTIF(F$5:F52,F52)-1, ""), "")</f>
        <v/>
      </c>
      <c r="H52" s="135" t="str">
        <f t="shared" si="10"/>
        <v/>
      </c>
      <c r="I52" s="123"/>
      <c r="J52" s="123"/>
      <c r="K52" s="124" t="str">
        <f t="shared" si="11"/>
        <v/>
      </c>
      <c r="L52" s="125" t="str">
        <f t="shared" si="12"/>
        <v/>
      </c>
      <c r="M52" s="125" t="str">
        <f t="shared" si="13"/>
        <v/>
      </c>
      <c r="N52" s="125" t="str">
        <f>IF(I52&lt;&gt;"", IF(RANK(M52, M$5:M$62)+COUNTIF(M$5:M52,M52)-1&lt;=(N$65-L$63), RANK(M52, M$5:M$62)+COUNTIF(M$5:M52,M52)-1, ""), "")</f>
        <v/>
      </c>
      <c r="O52" s="135" t="str">
        <f t="shared" si="14"/>
        <v/>
      </c>
      <c r="P52" s="123"/>
      <c r="Q52" s="123"/>
      <c r="R52" s="124" t="str">
        <f t="shared" si="15"/>
        <v/>
      </c>
      <c r="S52" s="125" t="str">
        <f t="shared" si="16"/>
        <v/>
      </c>
      <c r="T52" s="125" t="str">
        <f t="shared" si="17"/>
        <v/>
      </c>
      <c r="U52" s="125" t="str">
        <f>IF(P52&lt;&gt;"", IF(RANK(T52, T$5:T$62)+COUNTIF(T$5:T52,T52)-1&lt;=(U$65-S$63), RANK(T52, T$5:T$62)+COUNTIF(T$5:T52,T52)-1, ""), "")</f>
        <v/>
      </c>
      <c r="V52" s="135" t="str">
        <f t="shared" si="18"/>
        <v/>
      </c>
      <c r="W52" s="123"/>
      <c r="X52" s="123"/>
      <c r="Y52" s="124" t="str">
        <f t="shared" si="19"/>
        <v/>
      </c>
      <c r="Z52" s="125" t="str">
        <f t="shared" si="20"/>
        <v/>
      </c>
      <c r="AA52" s="125" t="str">
        <f t="shared" si="21"/>
        <v/>
      </c>
      <c r="AB52" s="125" t="str">
        <f>IF(W52&lt;&gt;"", IF(RANK(AA52, AA$5:AA$62)+COUNTIF(AA$5:AA52,AA52)-1&lt;=(AB$65-Z$63), RANK(AA52, AA$5:AA$62)+COUNTIF(AA$5:AA52,AA52)-1, ""), "")</f>
        <v/>
      </c>
      <c r="AC52" s="135" t="str">
        <f t="shared" si="22"/>
        <v/>
      </c>
      <c r="AD52" s="123"/>
      <c r="AE52" s="123"/>
      <c r="AF52" s="124" t="str">
        <f t="shared" si="23"/>
        <v/>
      </c>
      <c r="AG52" s="125" t="str">
        <f t="shared" si="24"/>
        <v/>
      </c>
      <c r="AH52" s="125" t="str">
        <f t="shared" si="25"/>
        <v/>
      </c>
      <c r="AI52" s="125" t="str">
        <f>IF(AD52&lt;&gt;"", IF(RANK(AH52, AH$5:AH$62)+COUNTIF(AH$5:AH52,AH52)-1&lt;=(AI$65-AG$63), RANK(AH52, AH$5:AH$62)+COUNTIF(AH$5:AH52,AH52)-1, ""), "")</f>
        <v/>
      </c>
      <c r="AJ52" s="135" t="str">
        <f t="shared" si="26"/>
        <v/>
      </c>
      <c r="AK52" s="123">
        <v>520</v>
      </c>
      <c r="AL52" s="123"/>
      <c r="AM52" s="124">
        <f t="shared" si="27"/>
        <v>1.0540184453227932E-2</v>
      </c>
      <c r="AN52" s="125">
        <f t="shared" si="28"/>
        <v>0</v>
      </c>
      <c r="AO52" s="125">
        <f t="shared" si="29"/>
        <v>520</v>
      </c>
      <c r="AP52" s="125" t="str">
        <f>IF(AK52&lt;&gt;"", IF(RANK(AO52, AO$5:AO$62)+COUNTIF(AO$5:AO52,AO52)-1&lt;=(AP$65-AN$63), RANK(AO52, AO$5:AO$62)+COUNTIF(AO$5:AO52,AO52)-1, ""), "")</f>
        <v/>
      </c>
      <c r="AQ52" s="135">
        <f t="shared" si="30"/>
        <v>0</v>
      </c>
      <c r="AR52" s="123">
        <v>822</v>
      </c>
      <c r="AS52" s="123"/>
      <c r="AT52" s="124">
        <f t="shared" si="31"/>
        <v>1.9403266924747427E-2</v>
      </c>
      <c r="AU52" s="125">
        <f t="shared" si="32"/>
        <v>0</v>
      </c>
      <c r="AV52" s="125">
        <f t="shared" si="33"/>
        <v>822</v>
      </c>
      <c r="AW52" s="125" t="str">
        <f>IF(AR52&lt;&gt;"", IF(RANK(AV52, AV$5:AV$62)+COUNTIF(AV$5:AV52,AV52)-1&lt;=(AW$65-AU$63), RANK(AV52, AV$5:AV$62)+COUNTIF(AV$5:AV52,AV52)-1, ""), "")</f>
        <v/>
      </c>
      <c r="AX52" s="135">
        <f t="shared" si="34"/>
        <v>0</v>
      </c>
      <c r="AY52" s="123">
        <v>1327</v>
      </c>
      <c r="AZ52" s="123"/>
      <c r="BA52" s="124">
        <f t="shared" si="35"/>
        <v>2.6865067314505518E-2</v>
      </c>
      <c r="BB52" s="125">
        <f t="shared" si="36"/>
        <v>0</v>
      </c>
      <c r="BC52" s="125">
        <f t="shared" si="37"/>
        <v>1327</v>
      </c>
      <c r="BD52" s="125" t="str">
        <f>IF(AY52&lt;&gt;"", IF(RANK(BC52, BC$5:BC$62)+COUNTIF(BC$5:BC52,BC52)-1&lt;=(BD$65-BB$63), RANK(BC52, BC$5:BC$62)+COUNTIF(BC$5:BC52,BC52)-1, ""), "")</f>
        <v/>
      </c>
      <c r="BE52" s="135">
        <f t="shared" si="38"/>
        <v>0</v>
      </c>
      <c r="BF52" s="123">
        <v>1216</v>
      </c>
      <c r="BG52" s="123"/>
      <c r="BH52" s="124">
        <f t="shared" si="39"/>
        <v>2.386419389657541E-2</v>
      </c>
      <c r="BI52" s="125">
        <f t="shared" si="40"/>
        <v>0</v>
      </c>
      <c r="BJ52" s="125">
        <f t="shared" si="41"/>
        <v>1216</v>
      </c>
      <c r="BK52" s="125" t="str">
        <f>IF(BF52&lt;&gt;"", IF(RANK(BJ52, BJ$5:BJ$62)+COUNTIF(BJ$5:BJ52,BJ52)-1&lt;=(BK$65-BI$63), RANK(BJ52, BJ$5:BJ$62)+COUNTIF(BJ$5:BJ52,BJ52)-1, ""), "")</f>
        <v/>
      </c>
      <c r="BL52" s="135">
        <f t="shared" si="42"/>
        <v>0</v>
      </c>
      <c r="BM52" s="123">
        <v>1299</v>
      </c>
      <c r="BN52" s="123"/>
      <c r="BO52" s="124">
        <f t="shared" si="43"/>
        <v>2.6374027977991189E-2</v>
      </c>
      <c r="BP52" s="125">
        <f t="shared" si="44"/>
        <v>0</v>
      </c>
      <c r="BQ52" s="125">
        <f t="shared" si="45"/>
        <v>1299</v>
      </c>
      <c r="BR52" s="125" t="str">
        <f>IF(BM52&lt;&gt;"", IF(RANK(BQ52, BQ$5:BQ$62)+COUNTIF(BQ$5:BQ52,BQ52)-1&lt;=(BR$65-BP$63), RANK(BQ52, BQ$5:BQ$62)+COUNTIF(BQ$5:BQ52,BQ52)-1, ""), "")</f>
        <v/>
      </c>
      <c r="BS52" s="135">
        <f t="shared" si="46"/>
        <v>0</v>
      </c>
      <c r="BT52" s="123">
        <v>939</v>
      </c>
      <c r="BU52" s="123"/>
      <c r="BV52" s="124">
        <f t="shared" si="47"/>
        <v>1.8808589055364155E-2</v>
      </c>
      <c r="BW52" s="125">
        <f t="shared" si="48"/>
        <v>0</v>
      </c>
      <c r="BX52" s="125">
        <f t="shared" si="49"/>
        <v>939</v>
      </c>
      <c r="BY52" s="125" t="str">
        <f>IF(BT52&lt;&gt;"", IF(RANK(BX52, BX$5:BX$62)+COUNTIF(BX$5:BX52,BX52)-1&lt;=(BY$65-BW$63), RANK(BX52, BX$5:BX$62)+COUNTIF(BX$5:BX52,BX52)-1, ""), "")</f>
        <v/>
      </c>
      <c r="BZ52" s="135">
        <f t="shared" si="50"/>
        <v>0</v>
      </c>
      <c r="CA52" s="123">
        <v>672</v>
      </c>
      <c r="CB52" s="123"/>
      <c r="CC52" s="124">
        <f t="shared" si="51"/>
        <v>1.3372069884984281E-2</v>
      </c>
      <c r="CD52" s="125">
        <f t="shared" si="52"/>
        <v>0</v>
      </c>
      <c r="CE52" s="125">
        <f t="shared" si="53"/>
        <v>672</v>
      </c>
      <c r="CF52" s="125" t="str">
        <f>IF(CA52&lt;&gt;"", IF(RANK(CE52, CE$5:CE$62)+COUNTIF(CE$5:CE52,CE52)-1&lt;=(CF$65-CD$63), RANK(CE52, CE$5:CE$62)+COUNTIF(CE$5:CE52,CE52)-1, ""), "")</f>
        <v/>
      </c>
      <c r="CG52" s="135">
        <f t="shared" si="54"/>
        <v>0</v>
      </c>
      <c r="CH52" s="123">
        <v>772</v>
      </c>
      <c r="CI52" s="123"/>
      <c r="CJ52" s="124">
        <f t="shared" si="55"/>
        <v>1.4899448025630138E-2</v>
      </c>
      <c r="CK52" s="125">
        <f t="shared" si="56"/>
        <v>0</v>
      </c>
      <c r="CL52" s="125">
        <f t="shared" si="57"/>
        <v>772</v>
      </c>
      <c r="CM52" s="125" t="str">
        <f>IF(CH52&lt;&gt;"", IF(RANK(CL52, CL$5:CL$62)+COUNTIF(CL$5:CL52,CL52)-1&lt;=(CM$65-CK$63), RANK(CL52, CL$5:CL$62)+COUNTIF(CL$5:CL52,CL52)-1, ""), "")</f>
        <v/>
      </c>
      <c r="CN52" s="135">
        <f t="shared" si="58"/>
        <v>0</v>
      </c>
      <c r="CO52" s="123">
        <v>1003</v>
      </c>
      <c r="CP52" s="123"/>
      <c r="CQ52" s="124">
        <f t="shared" si="59"/>
        <v>1.9794750345372016E-2</v>
      </c>
      <c r="CR52" s="125">
        <f t="shared" si="60"/>
        <v>0</v>
      </c>
      <c r="CS52" s="125">
        <f t="shared" si="61"/>
        <v>1003</v>
      </c>
      <c r="CT52" s="125" t="str">
        <f>IF(CO52&lt;&gt;"", IF(RANK(CS52, CS$5:CS$62)+COUNTIF(CS$5:CS52,CS52)-1&lt;=(CT$65-CR$63), RANK(CS52, CS$5:CS$62)+COUNTIF(CS$5:CS52,CS52)-1, ""), "")</f>
        <v/>
      </c>
      <c r="CU52" s="135">
        <f t="shared" si="62"/>
        <v>0</v>
      </c>
      <c r="CV52" s="123">
        <v>1710</v>
      </c>
      <c r="CW52" s="123"/>
      <c r="CX52" s="124">
        <f t="shared" si="63"/>
        <v>3.6569717707442259E-2</v>
      </c>
      <c r="CY52" s="125">
        <f t="shared" si="64"/>
        <v>0</v>
      </c>
      <c r="CZ52" s="125">
        <f t="shared" si="65"/>
        <v>1710</v>
      </c>
      <c r="DA52" s="125" t="str">
        <f>IF(CV52&lt;&gt;"", IF(RANK(CZ52, CZ$5:CZ$62)+COUNTIF(CZ$5:CZ52,CZ52)-1&lt;=(DA$65-CY$63), RANK(CZ52, CZ$5:CZ$62)+COUNTIF(CZ$5:CZ52,CZ52)-1, ""), "")</f>
        <v/>
      </c>
      <c r="DB52" s="135">
        <f t="shared" si="66"/>
        <v>0</v>
      </c>
      <c r="DC52" s="123"/>
      <c r="DD52" s="123"/>
      <c r="DE52" s="124" t="str">
        <f t="shared" si="67"/>
        <v/>
      </c>
      <c r="DF52" s="125" t="str">
        <f t="shared" si="68"/>
        <v/>
      </c>
      <c r="DG52" s="125" t="str">
        <f t="shared" si="69"/>
        <v/>
      </c>
      <c r="DH52" s="125" t="str">
        <f>IF(DC52&lt;&gt;"", IF(RANK(DG52, DG$5:DG$62)+COUNTIF(DG$5:DG52,DG52)-1&lt;=(DH$65-DF$63), RANK(DG52, DG$5:DG$62)+COUNTIF(DG$5:DG52,DG52)-1, ""), "")</f>
        <v/>
      </c>
      <c r="DI52" s="135" t="str">
        <f t="shared" si="70"/>
        <v/>
      </c>
      <c r="DJ52" s="123"/>
      <c r="DK52" s="123"/>
      <c r="DL52" s="124" t="str">
        <f t="shared" si="71"/>
        <v/>
      </c>
      <c r="DM52" s="125" t="str">
        <f t="shared" si="72"/>
        <v/>
      </c>
      <c r="DN52" s="125" t="str">
        <f t="shared" si="73"/>
        <v/>
      </c>
      <c r="DO52" s="125" t="str">
        <f>IF(DJ52&lt;&gt;"", IF(RANK(DN52, DN$5:DN$62)+COUNTIF(DN$5:DN52,DN52)-1&lt;=(DO$65-DM$63), RANK(DN52, DN$5:DN$62)+COUNTIF(DN$5:DN52,DN52)-1, ""), "")</f>
        <v/>
      </c>
      <c r="DP52" s="135" t="str">
        <f t="shared" si="74"/>
        <v/>
      </c>
      <c r="DQ52" s="123"/>
      <c r="DR52" s="123"/>
      <c r="DS52" s="124" t="str">
        <f t="shared" si="75"/>
        <v/>
      </c>
      <c r="DT52" s="125" t="str">
        <f t="shared" si="76"/>
        <v/>
      </c>
      <c r="DU52" s="125" t="str">
        <f t="shared" si="77"/>
        <v/>
      </c>
      <c r="DV52" s="125" t="str">
        <f>IF(DQ52&lt;&gt;"", IF(RANK(DU52, DU$5:DU$62)+COUNTIF(DU$5:DU52,DU52)-1&lt;=(DV$65-DT$63), RANK(DU52, DU$5:DU$62)+COUNTIF(DU$5:DU52,DU52)-1, ""), "")</f>
        <v/>
      </c>
      <c r="DW52" s="135" t="str">
        <f t="shared" si="78"/>
        <v/>
      </c>
      <c r="DX52" s="123"/>
      <c r="DY52" s="123"/>
      <c r="DZ52" s="124" t="str">
        <f t="shared" si="79"/>
        <v/>
      </c>
      <c r="EA52" s="125" t="str">
        <f t="shared" si="80"/>
        <v/>
      </c>
      <c r="EB52" s="125" t="str">
        <f t="shared" si="81"/>
        <v/>
      </c>
      <c r="EC52" s="125" t="str">
        <f>IF(DX52&lt;&gt;"", IF(RANK(EB52, EB$5:EB$62)+COUNTIF(EB$5:EB52,EB52)-1&lt;=(EC$65-EA$63), RANK(EB52, EB$5:EB$62)+COUNTIF(EB$5:EB52,EB52)-1, ""), "")</f>
        <v/>
      </c>
      <c r="ED52" s="135" t="str">
        <f t="shared" si="82"/>
        <v/>
      </c>
      <c r="EE52" s="123"/>
      <c r="EF52" s="123"/>
      <c r="EG52" s="124" t="str">
        <f t="shared" si="83"/>
        <v/>
      </c>
      <c r="EH52" s="125" t="str">
        <f t="shared" si="84"/>
        <v/>
      </c>
      <c r="EI52" s="125" t="str">
        <f t="shared" si="85"/>
        <v/>
      </c>
      <c r="EJ52" s="125" t="str">
        <f>IF(EE52&lt;&gt;"", IF(RANK(EI52, EI$5:EI$62)+COUNTIF(EI$5:EI52,EI52)-1&lt;=(EJ$65-EH$63), RANK(EI52, EI$5:EI$62)+COUNTIF(EI$5:EI52,EI52)-1, ""), "")</f>
        <v/>
      </c>
      <c r="EK52" s="135" t="str">
        <f t="shared" si="86"/>
        <v/>
      </c>
      <c r="EL52" s="123"/>
      <c r="EM52" s="123"/>
      <c r="EN52" s="124" t="str">
        <f t="shared" si="87"/>
        <v/>
      </c>
      <c r="EO52" s="125" t="str">
        <f t="shared" si="88"/>
        <v/>
      </c>
      <c r="EP52" s="125" t="str">
        <f t="shared" si="89"/>
        <v/>
      </c>
      <c r="EQ52" s="125" t="str">
        <f>IF(EL52&lt;&gt;"", IF(RANK(EP52, EP$5:EP$62)+COUNTIF(EP$5:EP52,EP52)-1&lt;=(EQ$65-EO$63), RANK(EP52, EP$5:EP$62)+COUNTIF(EP$5:EP52,EP52)-1, ""), "")</f>
        <v/>
      </c>
      <c r="ER52" s="135" t="str">
        <f t="shared" si="90"/>
        <v/>
      </c>
      <c r="ES52" s="123"/>
      <c r="ET52" s="123"/>
      <c r="EU52" s="124" t="str">
        <f t="shared" si="91"/>
        <v/>
      </c>
      <c r="EV52" s="125" t="str">
        <f t="shared" si="92"/>
        <v/>
      </c>
      <c r="EW52" s="125" t="str">
        <f t="shared" si="93"/>
        <v/>
      </c>
      <c r="EX52" s="125" t="str">
        <f>IF(ES52&lt;&gt;"", IF(RANK(EW52, EW$5:EW$62)+COUNTIF(EW$5:EW52,EW52)-1&lt;=(EX$65-EV$63), RANK(EW52, EW$5:EW$62)+COUNTIF(EW$5:EW52,EW52)-1, ""), "")</f>
        <v/>
      </c>
      <c r="EY52" s="135" t="str">
        <f t="shared" si="94"/>
        <v/>
      </c>
      <c r="EZ52" s="123"/>
      <c r="FA52" s="123"/>
      <c r="FB52" s="124" t="str">
        <f t="shared" si="95"/>
        <v/>
      </c>
      <c r="FC52" s="125" t="str">
        <f t="shared" si="96"/>
        <v/>
      </c>
      <c r="FD52" s="125" t="str">
        <f t="shared" si="97"/>
        <v/>
      </c>
      <c r="FE52" s="125" t="str">
        <f>IF(EZ52&lt;&gt;"", IF(RANK(FD52, FD$5:FD$62)+COUNTIF(FD$5:FD52,FD52)-1&lt;=(FE$65-FC$63), RANK(FD52, FD$5:FD$62)+COUNTIF(FD$5:FD52,FD52)-1, ""), "")</f>
        <v/>
      </c>
      <c r="FF52" s="135" t="str">
        <f t="shared" si="98"/>
        <v/>
      </c>
      <c r="FG52" s="123"/>
      <c r="FH52" s="123"/>
      <c r="FI52" s="124" t="str">
        <f t="shared" si="99"/>
        <v/>
      </c>
      <c r="FJ52" s="125" t="str">
        <f t="shared" si="100"/>
        <v/>
      </c>
      <c r="FK52" s="125" t="str">
        <f t="shared" si="101"/>
        <v/>
      </c>
      <c r="FL52" s="125" t="str">
        <f>IF(FG52&lt;&gt;"", IF(RANK(FK52, FK$5:FK$62)+COUNTIF(FK$5:FK52,FK52)-1&lt;=(FL$65-FJ$63), RANK(FK52, FK$5:FK$62)+COUNTIF(FK$5:FK52,FK52)-1, ""), "")</f>
        <v/>
      </c>
      <c r="FM52" s="135" t="str">
        <f t="shared" si="102"/>
        <v/>
      </c>
      <c r="FN52" s="123"/>
      <c r="FO52" s="123"/>
      <c r="FP52" s="124" t="str">
        <f t="shared" si="103"/>
        <v/>
      </c>
      <c r="FQ52" s="125" t="str">
        <f t="shared" si="104"/>
        <v/>
      </c>
      <c r="FR52" s="125" t="str">
        <f t="shared" si="105"/>
        <v/>
      </c>
      <c r="FS52" s="125" t="str">
        <f>IF(FN52&lt;&gt;"", IF(RANK(FR52, FR$5:FR$62)+COUNTIF(FR$5:FR52,FR52)-1&lt;=(FS$65-FQ$63), RANK(FR52, FR$5:FR$62)+COUNTIF(FR$5:FR52,FR52)-1, ""), "")</f>
        <v/>
      </c>
      <c r="FT52" s="135" t="str">
        <f t="shared" si="106"/>
        <v/>
      </c>
      <c r="FU52" s="123">
        <v>2193</v>
      </c>
      <c r="FV52" s="123"/>
      <c r="FW52" s="124">
        <f t="shared" si="107"/>
        <v>4.7013677485743685E-2</v>
      </c>
      <c r="FX52" s="125">
        <f t="shared" si="108"/>
        <v>0</v>
      </c>
      <c r="FY52" s="125">
        <f t="shared" si="109"/>
        <v>2193</v>
      </c>
      <c r="FZ52" s="125" t="str">
        <f>IF(FU52&lt;&gt;"", IF(RANK(FY52, FY$5:FY$62)+COUNTIF(FY$5:FY52,FY52)-1&lt;=(FZ$65-FX$63), RANK(FY52, FY$5:FY$62)+COUNTIF(FY$5:FY52,FY52)-1, ""), "")</f>
        <v/>
      </c>
      <c r="GA52" s="135">
        <f t="shared" si="110"/>
        <v>0</v>
      </c>
      <c r="GB52" s="123">
        <v>735</v>
      </c>
      <c r="GC52" s="123"/>
      <c r="GD52" s="124">
        <f t="shared" si="111"/>
        <v>1.709819247679531E-2</v>
      </c>
      <c r="GE52" s="125">
        <f t="shared" si="112"/>
        <v>0</v>
      </c>
      <c r="GF52" s="125">
        <f t="shared" si="113"/>
        <v>735</v>
      </c>
      <c r="GG52" s="125" t="str">
        <f>IF(GB52&lt;&gt;"", IF(RANK(GF52, GF$5:GF$62)+COUNTIF(GF$5:GF52,GF52)-1&lt;=(GG$65-GE$63), RANK(GF52, GF$5:GF$62)+COUNTIF(GF$5:GF52,GF52)-1, ""), "")</f>
        <v/>
      </c>
      <c r="GH52" s="135">
        <f t="shared" si="114"/>
        <v>0</v>
      </c>
      <c r="GI52" s="123">
        <v>2659</v>
      </c>
      <c r="GJ52" s="123"/>
      <c r="GK52" s="124">
        <f t="shared" si="115"/>
        <v>5.6709605869305582E-2</v>
      </c>
      <c r="GL52" s="125">
        <f t="shared" si="116"/>
        <v>0</v>
      </c>
      <c r="GM52" s="125">
        <f t="shared" si="117"/>
        <v>2659</v>
      </c>
      <c r="GN52" s="125" t="str">
        <f>IF(GI52&lt;&gt;"", IF(RANK(GM52, GM$5:GM$62)+COUNTIF(GM$5:GM52,GM52)-1&lt;=(GN$65-GL$63), RANK(GM52, GM$5:GM$62)+COUNTIF(GM$5:GM52,GM52)-1, ""), "")</f>
        <v/>
      </c>
      <c r="GO52" s="135">
        <f t="shared" si="118"/>
        <v>0</v>
      </c>
      <c r="GP52" s="123"/>
      <c r="GQ52" s="123"/>
      <c r="GR52" s="124" t="str">
        <f t="shared" si="119"/>
        <v/>
      </c>
      <c r="GS52" s="125" t="str">
        <f t="shared" si="120"/>
        <v/>
      </c>
      <c r="GT52" s="125" t="str">
        <f t="shared" si="121"/>
        <v/>
      </c>
      <c r="GU52" s="125" t="str">
        <f>IF(GP52&lt;&gt;"", IF(RANK(GT52, GT$5:GT$62)+COUNTIF(GT$5:GT52,GT52)-1&lt;=(GU$65-GS$63), RANK(GT52, GT$5:GT$62)+COUNTIF(GT$5:GT52,GT52)-1, ""), "")</f>
        <v/>
      </c>
      <c r="GV52" s="135" t="str">
        <f t="shared" si="122"/>
        <v/>
      </c>
      <c r="GW52" s="123">
        <v>3260</v>
      </c>
      <c r="GX52" s="123"/>
      <c r="GY52" s="124">
        <f t="shared" si="123"/>
        <v>7.6186024772143021E-2</v>
      </c>
      <c r="GZ52" s="125">
        <f t="shared" si="124"/>
        <v>0</v>
      </c>
      <c r="HA52" s="125">
        <f t="shared" si="125"/>
        <v>3260</v>
      </c>
      <c r="HB52" s="125" t="str">
        <f>IF(GW52&lt;&gt;"", IF(RANK(HA52, HA$5:HA$62)+COUNTIF(HA$5:HA52,HA52)-1&lt;=(HB$65-GZ$63), RANK(HA52, HA$5:HA$62)+COUNTIF(HA$5:HA52,HA52)-1, ""), "")</f>
        <v/>
      </c>
      <c r="HC52" s="135">
        <f t="shared" si="126"/>
        <v>0</v>
      </c>
      <c r="HD52" s="123">
        <v>4140</v>
      </c>
      <c r="HE52" s="123"/>
      <c r="HF52" s="124">
        <f t="shared" si="127"/>
        <v>9.6375445212654509E-2</v>
      </c>
      <c r="HG52" s="125">
        <f t="shared" si="128"/>
        <v>0</v>
      </c>
      <c r="HH52" s="125">
        <f t="shared" si="129"/>
        <v>4140</v>
      </c>
      <c r="HI52" s="125" t="str">
        <f>IF(HD52&lt;&gt;"", IF(RANK(HH52, HH$5:HH$62)+COUNTIF(HH$5:HH52,HH52)-1&lt;=(HI$65-HG$63), RANK(HH52, HH$5:HH$62)+COUNTIF(HH$5:HH52,HH52)-1, ""), "")</f>
        <v/>
      </c>
      <c r="HJ52" s="135">
        <f t="shared" si="130"/>
        <v>0</v>
      </c>
      <c r="HK52" s="123">
        <v>2170</v>
      </c>
      <c r="HL52" s="123"/>
      <c r="HM52" s="124">
        <f t="shared" si="131"/>
        <v>5.3108174253548704E-2</v>
      </c>
      <c r="HN52" s="125">
        <f t="shared" si="132"/>
        <v>0</v>
      </c>
      <c r="HO52" s="125">
        <f t="shared" si="133"/>
        <v>2170</v>
      </c>
      <c r="HP52" s="125" t="str">
        <f>IF(HK52&lt;&gt;"", IF(RANK(HO52, HO$5:HO$62)+COUNTIF(HO$5:HO52,HO52)-1&lt;=(HP$65-HN$63), RANK(HO52, HO$5:HO$62)+COUNTIF(HO$5:HO52,HO52)-1, ""), "")</f>
        <v/>
      </c>
      <c r="HQ52" s="135">
        <f t="shared" si="134"/>
        <v>0</v>
      </c>
      <c r="HR52" s="123">
        <v>2194</v>
      </c>
      <c r="HS52" s="123"/>
      <c r="HT52" s="124">
        <f t="shared" si="135"/>
        <v>5.4634194930026393E-2</v>
      </c>
      <c r="HU52" s="125">
        <f t="shared" si="136"/>
        <v>0</v>
      </c>
      <c r="HV52" s="125">
        <f t="shared" si="137"/>
        <v>2194</v>
      </c>
      <c r="HW52" s="125" t="str">
        <f>IF(HR52&lt;&gt;"", IF(RANK(HV52, HV$5:HV$62)+COUNTIF(HV$5:HV52,HV52)-1&lt;=(HW$65-HU$63), RANK(HV52, HV$5:HV$62)+COUNTIF(HV$5:HV52,HV52)-1, ""), "")</f>
        <v/>
      </c>
      <c r="HX52" s="135">
        <f t="shared" si="138"/>
        <v>0</v>
      </c>
      <c r="HY52" s="123">
        <v>1589</v>
      </c>
      <c r="HZ52" s="123"/>
      <c r="IA52" s="124">
        <f t="shared" si="139"/>
        <v>4.1884126733090832E-2</v>
      </c>
      <c r="IB52" s="125">
        <f t="shared" si="140"/>
        <v>0</v>
      </c>
      <c r="IC52" s="125">
        <f t="shared" si="141"/>
        <v>1589</v>
      </c>
      <c r="ID52" s="125" t="str">
        <f>IF(HY52&lt;&gt;"", IF(RANK(IC52, IC$5:IC$62)+COUNTIF(IC$5:IC52,IC52)-1&lt;=(ID$65-IB$63), RANK(IC52, IC$5:IC$62)+COUNTIF(IC$5:IC52,IC52)-1, ""), "")</f>
        <v/>
      </c>
      <c r="IE52" s="135">
        <f t="shared" si="142"/>
        <v>0</v>
      </c>
      <c r="IF52" s="123">
        <v>1832</v>
      </c>
      <c r="IG52" s="123"/>
      <c r="IH52" s="124">
        <f t="shared" si="143"/>
        <v>4.4273665385823724E-2</v>
      </c>
      <c r="II52" s="125">
        <f t="shared" si="144"/>
        <v>0</v>
      </c>
      <c r="IJ52" s="125">
        <f t="shared" si="145"/>
        <v>1832</v>
      </c>
      <c r="IK52" s="125" t="str">
        <f>IF(IF52&lt;&gt;"", IF(RANK(IJ52, IJ$5:IJ$62)+COUNTIF(IJ$5:IJ52,IJ52)-1&lt;=(IK$65-II$63), RANK(IJ52, IJ$5:IJ$62)+COUNTIF(IJ$5:IJ52,IJ52)-1, ""), "")</f>
        <v/>
      </c>
      <c r="IL52" s="135">
        <f t="shared" si="146"/>
        <v>0</v>
      </c>
      <c r="IM52" s="123">
        <v>1221</v>
      </c>
      <c r="IN52" s="123"/>
      <c r="IO52" s="124">
        <f t="shared" si="147"/>
        <v>2.9184692975117717E-2</v>
      </c>
      <c r="IP52" s="125">
        <f t="shared" si="148"/>
        <v>0</v>
      </c>
      <c r="IQ52" s="125">
        <f t="shared" si="149"/>
        <v>1221</v>
      </c>
      <c r="IR52" s="125" t="str">
        <f>IF(IM52&lt;&gt;"", IF(RANK(IQ52, IQ$5:IQ$62)+COUNTIF(IQ$5:IQ52,IQ52)-1&lt;=(IR$65-IP$63), RANK(IQ52, IQ$5:IQ$62)+COUNTIF(IQ$5:IQ52,IQ52)-1, ""), "")</f>
        <v/>
      </c>
      <c r="IS52" s="135">
        <f t="shared" si="150"/>
        <v>0</v>
      </c>
      <c r="IT52" s="123"/>
      <c r="IU52" s="123"/>
      <c r="IV52" s="124" t="str">
        <f t="shared" si="151"/>
        <v/>
      </c>
      <c r="IW52" s="125" t="str">
        <f t="shared" si="152"/>
        <v/>
      </c>
      <c r="IX52" s="125" t="str">
        <f t="shared" si="153"/>
        <v/>
      </c>
      <c r="IY52" s="125" t="str">
        <f>IF(IT52&lt;&gt;"", IF(RANK(IX52, IX$5:IX$62)+COUNTIF(IX$5:IX52,IX52)-1&lt;=(IY$65-IW$63), RANK(IX52, IX$5:IX$62)+COUNTIF(IX$5:IX52,IX52)-1, ""), "")</f>
        <v/>
      </c>
      <c r="IZ52" s="135" t="str">
        <f t="shared" si="154"/>
        <v/>
      </c>
      <c r="JA52" s="123"/>
      <c r="JB52" s="123"/>
      <c r="JC52" s="124" t="str">
        <f t="shared" si="155"/>
        <v/>
      </c>
      <c r="JD52" s="125" t="str">
        <f t="shared" si="156"/>
        <v/>
      </c>
      <c r="JE52" s="125" t="str">
        <f t="shared" si="157"/>
        <v/>
      </c>
      <c r="JF52" s="125" t="str">
        <f>IF(JA52&lt;&gt;"", IF(RANK(JE52, JE$5:JE$62)+COUNTIF(JE$5:JE52,JE52)-1&lt;=(JF$65-JD$63), RANK(JE52, JE$5:JE$62)+COUNTIF(JE$5:JE52,JE52)-1, ""), "")</f>
        <v/>
      </c>
      <c r="JG52" s="135" t="str">
        <f t="shared" si="158"/>
        <v/>
      </c>
      <c r="JH52" s="123"/>
      <c r="JI52" s="123"/>
      <c r="JJ52" s="124" t="str">
        <f t="shared" si="159"/>
        <v/>
      </c>
      <c r="JK52" s="125" t="str">
        <f t="shared" si="160"/>
        <v/>
      </c>
      <c r="JL52" s="125" t="str">
        <f t="shared" si="161"/>
        <v/>
      </c>
      <c r="JM52" s="125" t="str">
        <f>IF(JH52&lt;&gt;"", IF(RANK(JL52, JL$5:JL$62)+COUNTIF(JL$5:JL52,JL52)-1&lt;=(JM$65-JK$63), RANK(JL52, JL$5:JL$62)+COUNTIF(JL$5:JL52,JL52)-1, ""), "")</f>
        <v/>
      </c>
      <c r="JN52" s="135" t="str">
        <f t="shared" si="162"/>
        <v/>
      </c>
      <c r="JO52" s="123"/>
      <c r="JP52" s="123"/>
      <c r="JQ52" s="124" t="str">
        <f t="shared" si="163"/>
        <v/>
      </c>
      <c r="JR52" s="125" t="str">
        <f t="shared" si="164"/>
        <v/>
      </c>
      <c r="JS52" s="125" t="str">
        <f t="shared" si="165"/>
        <v/>
      </c>
      <c r="JT52" s="125" t="str">
        <f>IF(JO52&lt;&gt;"", IF(RANK(JS52, JS$5:JS$62)+COUNTIF(JS$5:JS52,JS52)-1&lt;=(JT$65-JR$63), RANK(JS52, JS$5:JS$62)+COUNTIF(JS$5:JS52,JS52)-1, ""), "")</f>
        <v/>
      </c>
      <c r="JU52" s="135" t="str">
        <f t="shared" si="166"/>
        <v/>
      </c>
      <c r="JV52" s="123"/>
      <c r="JW52" s="123"/>
      <c r="JX52" s="124" t="str">
        <f t="shared" si="167"/>
        <v/>
      </c>
      <c r="JY52" s="125" t="str">
        <f t="shared" si="168"/>
        <v/>
      </c>
      <c r="JZ52" s="125" t="str">
        <f t="shared" si="169"/>
        <v/>
      </c>
      <c r="KA52" s="125" t="str">
        <f>IF(JV52&lt;&gt;"", IF(RANK(JZ52, JZ$5:JZ$62)+COUNTIF(JZ$5:JZ52,JZ52)-1&lt;=(KA$65-JY$63), RANK(JZ52, JZ$5:JZ$62)+COUNTIF(JZ$5:JZ52,JZ52)-1, ""), "")</f>
        <v/>
      </c>
      <c r="KB52" s="135" t="str">
        <f t="shared" si="170"/>
        <v/>
      </c>
      <c r="KC52" s="132" t="str">
        <f t="shared" si="171"/>
        <v/>
      </c>
      <c r="KD52" s="36">
        <f t="shared" si="172"/>
        <v>32273</v>
      </c>
      <c r="KE52" s="36">
        <v>35679</v>
      </c>
      <c r="KF52" s="36">
        <f t="shared" si="173"/>
        <v>67952</v>
      </c>
      <c r="KG52" s="37"/>
      <c r="KH52" s="67" t="str">
        <f t="shared" si="184"/>
        <v/>
      </c>
      <c r="KI52" s="69" t="str">
        <f t="shared" si="185"/>
        <v/>
      </c>
      <c r="KJ52" s="69" t="str">
        <f t="shared" si="174"/>
        <v/>
      </c>
      <c r="KK52" s="69"/>
      <c r="KL52" s="66" t="str">
        <f t="shared" si="175"/>
        <v/>
      </c>
      <c r="KM52" s="69" t="str">
        <f t="shared" si="176"/>
        <v/>
      </c>
      <c r="KN52" s="67" t="str">
        <f t="shared" si="177"/>
        <v/>
      </c>
      <c r="KO52" s="67" t="str">
        <f>IF(KN52&lt;&gt;"", IF(RANK(KN52, $KN$5:$KN$62)+COUNTIF(KN$5:KN52,KN52)-1&lt;=(400-$KJ$63-$KM$63), RANK(KN52, $KN$5:$KN$62)+COUNTIF(KN$5:KN52,KN52)-1, ""), "")</f>
        <v/>
      </c>
      <c r="KP52" s="76" t="str">
        <f t="shared" si="178"/>
        <v/>
      </c>
      <c r="KQ52" s="86" t="str">
        <f t="shared" si="186"/>
        <v/>
      </c>
      <c r="KS52" s="126">
        <f t="shared" si="187"/>
        <v>2.1288570025397662E-3</v>
      </c>
      <c r="KT52" s="45">
        <f t="shared" si="188"/>
        <v>0</v>
      </c>
      <c r="KU52" s="53">
        <f t="shared" si="179"/>
        <v>-2.1288570025397662E-3</v>
      </c>
      <c r="KW52" s="80" t="str">
        <f t="shared" si="189"/>
        <v/>
      </c>
      <c r="KX52" s="45" t="str">
        <f t="shared" si="180"/>
        <v/>
      </c>
      <c r="KY52" s="45" t="str">
        <f t="shared" si="190"/>
        <v/>
      </c>
      <c r="KZ52" s="127" t="str">
        <f t="shared" si="181"/>
        <v/>
      </c>
    </row>
    <row r="53" spans="1:312" ht="15" customHeight="1" x14ac:dyDescent="0.2">
      <c r="A53" s="136" t="s">
        <v>219</v>
      </c>
      <c r="B53" s="137">
        <v>3713</v>
      </c>
      <c r="C53" s="137"/>
      <c r="D53" s="138">
        <f t="shared" si="182"/>
        <v>7.5238095238095243E-2</v>
      </c>
      <c r="E53" s="139">
        <f t="shared" si="9"/>
        <v>0</v>
      </c>
      <c r="F53" s="139">
        <f t="shared" si="183"/>
        <v>3713</v>
      </c>
      <c r="G53" s="139" t="str">
        <f>IF(B53&lt;&gt;"", IF(RANK(F53, F$5:F$62)+COUNTIF(F$5:F53,F53)-1&lt;=(G$65-E$63), RANK(F53, F$5:F$62)+COUNTIF(F$5:F53,F53)-1, ""), "")</f>
        <v/>
      </c>
      <c r="H53" s="140">
        <f t="shared" si="10"/>
        <v>0</v>
      </c>
      <c r="I53" s="137">
        <v>11698</v>
      </c>
      <c r="J53" s="137"/>
      <c r="K53" s="138">
        <f t="shared" si="11"/>
        <v>0.25461985503776419</v>
      </c>
      <c r="L53" s="139">
        <f t="shared" si="12"/>
        <v>0</v>
      </c>
      <c r="M53" s="139">
        <f t="shared" si="13"/>
        <v>11698</v>
      </c>
      <c r="N53" s="139" t="str">
        <f>IF(I53&lt;&gt;"", IF(RANK(M53, M$5:M$62)+COUNTIF(M$5:M53,M53)-1&lt;=(N$65-L$63), RANK(M53, M$5:M$62)+COUNTIF(M$5:M53,M53)-1, ""), "")</f>
        <v/>
      </c>
      <c r="O53" s="140">
        <f t="shared" si="14"/>
        <v>0</v>
      </c>
      <c r="P53" s="137">
        <v>3083</v>
      </c>
      <c r="Q53" s="137"/>
      <c r="R53" s="138">
        <f t="shared" si="15"/>
        <v>7.3994959798391935E-2</v>
      </c>
      <c r="S53" s="139">
        <f t="shared" si="16"/>
        <v>0</v>
      </c>
      <c r="T53" s="139">
        <f t="shared" si="17"/>
        <v>3083</v>
      </c>
      <c r="U53" s="139" t="str">
        <f>IF(P53&lt;&gt;"", IF(RANK(T53, T$5:T$62)+COUNTIF(T$5:T53,T53)-1&lt;=(U$65-S$63), RANK(T53, T$5:T$62)+COUNTIF(T$5:T53,T53)-1, ""), "")</f>
        <v/>
      </c>
      <c r="V53" s="140">
        <f t="shared" si="18"/>
        <v>0</v>
      </c>
      <c r="W53" s="137">
        <v>34691</v>
      </c>
      <c r="X53" s="137"/>
      <c r="Y53" s="138">
        <f t="shared" si="19"/>
        <v>0.86755695601070348</v>
      </c>
      <c r="Z53" s="139">
        <f t="shared" si="20"/>
        <v>0</v>
      </c>
      <c r="AA53" s="139">
        <f t="shared" si="21"/>
        <v>34691</v>
      </c>
      <c r="AB53" s="139">
        <f>IF(W53&lt;&gt;"", IF(RANK(AA53, AA$5:AA$62)+COUNTIF(AA$5:AA53,AA53)-1&lt;=(AB$65-Z$63), RANK(AA53, AA$5:AA$62)+COUNTIF(AA$5:AA53,AA53)-1, ""), "")</f>
        <v>1</v>
      </c>
      <c r="AC53" s="140">
        <f t="shared" si="22"/>
        <v>1</v>
      </c>
      <c r="AD53" s="137">
        <v>10421</v>
      </c>
      <c r="AE53" s="137"/>
      <c r="AF53" s="138">
        <f t="shared" si="23"/>
        <v>0.26881803642367025</v>
      </c>
      <c r="AG53" s="139">
        <f t="shared" si="24"/>
        <v>0</v>
      </c>
      <c r="AH53" s="139">
        <f t="shared" si="25"/>
        <v>10421</v>
      </c>
      <c r="AI53" s="139" t="str">
        <f>IF(AD53&lt;&gt;"", IF(RANK(AH53, AH$5:AH$62)+COUNTIF(AH$5:AH53,AH53)-1&lt;=(AI$65-AG$63), RANK(AH53, AH$5:AH$62)+COUNTIF(AH$5:AH53,AH53)-1, ""), "")</f>
        <v/>
      </c>
      <c r="AJ53" s="140">
        <f t="shared" si="26"/>
        <v>0</v>
      </c>
      <c r="AK53" s="137">
        <v>458</v>
      </c>
      <c r="AL53" s="137"/>
      <c r="AM53" s="138">
        <f t="shared" si="27"/>
        <v>9.2834701530353711E-3</v>
      </c>
      <c r="AN53" s="139">
        <f t="shared" si="28"/>
        <v>0</v>
      </c>
      <c r="AO53" s="139">
        <f t="shared" si="29"/>
        <v>458</v>
      </c>
      <c r="AP53" s="139" t="str">
        <f>IF(AK53&lt;&gt;"", IF(RANK(AO53, AO$5:AO$62)+COUNTIF(AO$5:AO53,AO53)-1&lt;=(AP$65-AN$63), RANK(AO53, AO$5:AO$62)+COUNTIF(AO$5:AO53,AO53)-1, ""), "")</f>
        <v/>
      </c>
      <c r="AQ53" s="140">
        <f t="shared" si="30"/>
        <v>0</v>
      </c>
      <c r="AR53" s="137">
        <v>457</v>
      </c>
      <c r="AS53" s="137"/>
      <c r="AT53" s="138">
        <f t="shared" si="31"/>
        <v>1.0787461051836466E-2</v>
      </c>
      <c r="AU53" s="139">
        <f t="shared" si="32"/>
        <v>0</v>
      </c>
      <c r="AV53" s="139">
        <f t="shared" si="33"/>
        <v>457</v>
      </c>
      <c r="AW53" s="139" t="str">
        <f>IF(AR53&lt;&gt;"", IF(RANK(AV53, AV$5:AV$62)+COUNTIF(AV$5:AV53,AV53)-1&lt;=(AW$65-AU$63), RANK(AV53, AV$5:AV$62)+COUNTIF(AV$5:AV53,AV53)-1, ""), "")</f>
        <v/>
      </c>
      <c r="AX53" s="140">
        <f t="shared" si="34"/>
        <v>0</v>
      </c>
      <c r="AY53" s="137">
        <v>1429</v>
      </c>
      <c r="AZ53" s="137"/>
      <c r="BA53" s="138">
        <f t="shared" si="35"/>
        <v>2.8930053649154772E-2</v>
      </c>
      <c r="BB53" s="139">
        <f t="shared" si="36"/>
        <v>0</v>
      </c>
      <c r="BC53" s="139">
        <f t="shared" si="37"/>
        <v>1429</v>
      </c>
      <c r="BD53" s="139" t="str">
        <f>IF(AY53&lt;&gt;"", IF(RANK(BC53, BC$5:BC$62)+COUNTIF(BC$5:BC53,BC53)-1&lt;=(BD$65-BB$63), RANK(BC53, BC$5:BC$62)+COUNTIF(BC$5:BC53,BC53)-1, ""), "")</f>
        <v/>
      </c>
      <c r="BE53" s="140">
        <f t="shared" si="38"/>
        <v>0</v>
      </c>
      <c r="BF53" s="137">
        <v>1110</v>
      </c>
      <c r="BG53" s="137"/>
      <c r="BH53" s="138">
        <f t="shared" si="39"/>
        <v>2.178392699440683E-2</v>
      </c>
      <c r="BI53" s="139">
        <f t="shared" si="40"/>
        <v>0</v>
      </c>
      <c r="BJ53" s="139">
        <f t="shared" si="41"/>
        <v>1110</v>
      </c>
      <c r="BK53" s="139" t="str">
        <f>IF(BF53&lt;&gt;"", IF(RANK(BJ53, BJ$5:BJ$62)+COUNTIF(BJ$5:BJ53,BJ53)-1&lt;=(BK$65-BI$63), RANK(BJ53, BJ$5:BJ$62)+COUNTIF(BJ$5:BJ53,BJ53)-1, ""), "")</f>
        <v/>
      </c>
      <c r="BL53" s="140">
        <f t="shared" si="42"/>
        <v>0</v>
      </c>
      <c r="BM53" s="137">
        <v>904</v>
      </c>
      <c r="BN53" s="137"/>
      <c r="BO53" s="138">
        <f t="shared" si="43"/>
        <v>1.8354211926177085E-2</v>
      </c>
      <c r="BP53" s="139">
        <f t="shared" si="44"/>
        <v>0</v>
      </c>
      <c r="BQ53" s="139">
        <f t="shared" si="45"/>
        <v>904</v>
      </c>
      <c r="BR53" s="139" t="str">
        <f>IF(BM53&lt;&gt;"", IF(RANK(BQ53, BQ$5:BQ$62)+COUNTIF(BQ$5:BQ53,BQ53)-1&lt;=(BR$65-BP$63), RANK(BQ53, BQ$5:BQ$62)+COUNTIF(BQ$5:BQ53,BQ53)-1, ""), "")</f>
        <v/>
      </c>
      <c r="BS53" s="140">
        <f t="shared" si="46"/>
        <v>0</v>
      </c>
      <c r="BT53" s="137">
        <v>993</v>
      </c>
      <c r="BU53" s="137"/>
      <c r="BV53" s="138">
        <f t="shared" si="47"/>
        <v>1.9890233154394681E-2</v>
      </c>
      <c r="BW53" s="139">
        <f t="shared" si="48"/>
        <v>0</v>
      </c>
      <c r="BX53" s="139">
        <f t="shared" si="49"/>
        <v>993</v>
      </c>
      <c r="BY53" s="139" t="str">
        <f>IF(BT53&lt;&gt;"", IF(RANK(BX53, BX$5:BX$62)+COUNTIF(BX$5:BX53,BX53)-1&lt;=(BY$65-BW$63), RANK(BX53, BX$5:BX$62)+COUNTIF(BX$5:BX53,BX53)-1, ""), "")</f>
        <v/>
      </c>
      <c r="BZ53" s="140">
        <f t="shared" si="50"/>
        <v>0</v>
      </c>
      <c r="CA53" s="137">
        <v>1131</v>
      </c>
      <c r="CB53" s="137"/>
      <c r="CC53" s="138">
        <f t="shared" si="51"/>
        <v>2.2505671190353006E-2</v>
      </c>
      <c r="CD53" s="139">
        <f t="shared" si="52"/>
        <v>0</v>
      </c>
      <c r="CE53" s="139">
        <f t="shared" si="53"/>
        <v>1131</v>
      </c>
      <c r="CF53" s="139" t="str">
        <f>IF(CA53&lt;&gt;"", IF(RANK(CE53, CE$5:CE$62)+COUNTIF(CE$5:CE53,CE53)-1&lt;=(CF$65-CD$63), RANK(CE53, CE$5:CE$62)+COUNTIF(CE$5:CE53,CE53)-1, ""), "")</f>
        <v/>
      </c>
      <c r="CG53" s="140">
        <f t="shared" si="54"/>
        <v>0</v>
      </c>
      <c r="CH53" s="137">
        <v>926</v>
      </c>
      <c r="CI53" s="137"/>
      <c r="CJ53" s="138">
        <f t="shared" si="55"/>
        <v>1.7871617709499361E-2</v>
      </c>
      <c r="CK53" s="139">
        <f t="shared" si="56"/>
        <v>0</v>
      </c>
      <c r="CL53" s="139">
        <f t="shared" si="57"/>
        <v>926</v>
      </c>
      <c r="CM53" s="139" t="str">
        <f>IF(CH53&lt;&gt;"", IF(RANK(CL53, CL$5:CL$62)+COUNTIF(CL$5:CL53,CL53)-1&lt;=(CM$65-CK$63), RANK(CL53, CL$5:CL$62)+COUNTIF(CL$5:CL53,CL53)-1, ""), "")</f>
        <v/>
      </c>
      <c r="CN53" s="140">
        <f t="shared" si="58"/>
        <v>0</v>
      </c>
      <c r="CO53" s="137">
        <v>802</v>
      </c>
      <c r="CP53" s="137"/>
      <c r="CQ53" s="138">
        <f t="shared" si="59"/>
        <v>1.582790605881192E-2</v>
      </c>
      <c r="CR53" s="139">
        <f t="shared" si="60"/>
        <v>0</v>
      </c>
      <c r="CS53" s="139">
        <f t="shared" si="61"/>
        <v>802</v>
      </c>
      <c r="CT53" s="139" t="str">
        <f>IF(CO53&lt;&gt;"", IF(RANK(CS53, CS$5:CS$62)+COUNTIF(CS$5:CS53,CS53)-1&lt;=(CT$65-CR$63), RANK(CS53, CS$5:CS$62)+COUNTIF(CS$5:CS53,CS53)-1, ""), "")</f>
        <v/>
      </c>
      <c r="CU53" s="140">
        <f t="shared" si="62"/>
        <v>0</v>
      </c>
      <c r="CV53" s="137">
        <v>548</v>
      </c>
      <c r="CW53" s="137"/>
      <c r="CX53" s="138">
        <f t="shared" si="63"/>
        <v>1.1719418306244653E-2</v>
      </c>
      <c r="CY53" s="139">
        <f t="shared" si="64"/>
        <v>0</v>
      </c>
      <c r="CZ53" s="139">
        <f t="shared" si="65"/>
        <v>548</v>
      </c>
      <c r="DA53" s="139" t="str">
        <f>IF(CV53&lt;&gt;"", IF(RANK(CZ53, CZ$5:CZ$62)+COUNTIF(CZ$5:CZ53,CZ53)-1&lt;=(DA$65-CY$63), RANK(CZ53, CZ$5:CZ$62)+COUNTIF(CZ$5:CZ53,CZ53)-1, ""), "")</f>
        <v/>
      </c>
      <c r="DB53" s="140">
        <f t="shared" si="66"/>
        <v>0</v>
      </c>
      <c r="DC53" s="137">
        <v>328</v>
      </c>
      <c r="DD53" s="137"/>
      <c r="DE53" s="138">
        <f t="shared" si="67"/>
        <v>6.3573283715160677E-3</v>
      </c>
      <c r="DF53" s="139">
        <f t="shared" si="68"/>
        <v>0</v>
      </c>
      <c r="DG53" s="139">
        <f t="shared" si="69"/>
        <v>328</v>
      </c>
      <c r="DH53" s="139" t="str">
        <f>IF(DC53&lt;&gt;"", IF(RANK(DG53, DG$5:DG$62)+COUNTIF(DG$5:DG53,DG53)-1&lt;=(DH$65-DF$63), RANK(DG53, DG$5:DG$62)+COUNTIF(DG$5:DG53,DG53)-1, ""), "")</f>
        <v/>
      </c>
      <c r="DI53" s="140">
        <f t="shared" si="70"/>
        <v>0</v>
      </c>
      <c r="DJ53" s="137">
        <v>398</v>
      </c>
      <c r="DK53" s="137"/>
      <c r="DL53" s="138">
        <f t="shared" si="71"/>
        <v>8.2420427012363066E-3</v>
      </c>
      <c r="DM53" s="139">
        <f t="shared" si="72"/>
        <v>0</v>
      </c>
      <c r="DN53" s="139">
        <f t="shared" si="73"/>
        <v>398</v>
      </c>
      <c r="DO53" s="139" t="str">
        <f>IF(DJ53&lt;&gt;"", IF(RANK(DN53, DN$5:DN$62)+COUNTIF(DN$5:DN53,DN53)-1&lt;=(DO$65-DM$63), RANK(DN53, DN$5:DN$62)+COUNTIF(DN$5:DN53,DN53)-1, ""), "")</f>
        <v/>
      </c>
      <c r="DP53" s="140">
        <f t="shared" si="74"/>
        <v>0</v>
      </c>
      <c r="DQ53" s="137">
        <v>290</v>
      </c>
      <c r="DR53" s="137"/>
      <c r="DS53" s="138">
        <f t="shared" si="75"/>
        <v>5.9427447283755819E-3</v>
      </c>
      <c r="DT53" s="139">
        <f t="shared" si="76"/>
        <v>0</v>
      </c>
      <c r="DU53" s="139">
        <f t="shared" si="77"/>
        <v>290</v>
      </c>
      <c r="DV53" s="139" t="str">
        <f>IF(DQ53&lt;&gt;"", IF(RANK(DU53, DU$5:DU$62)+COUNTIF(DU$5:DU53,DU53)-1&lt;=(DV$65-DT$63), RANK(DU53, DU$5:DU$62)+COUNTIF(DU$5:DU53,DU53)-1, ""), "")</f>
        <v/>
      </c>
      <c r="DW53" s="140">
        <f t="shared" si="78"/>
        <v>0</v>
      </c>
      <c r="DX53" s="137">
        <v>499</v>
      </c>
      <c r="DY53" s="137"/>
      <c r="DZ53" s="138">
        <f t="shared" si="79"/>
        <v>1.0902575979374687E-2</v>
      </c>
      <c r="EA53" s="139">
        <f t="shared" si="80"/>
        <v>0</v>
      </c>
      <c r="EB53" s="139">
        <f t="shared" si="81"/>
        <v>499</v>
      </c>
      <c r="EC53" s="139" t="str">
        <f>IF(DX53&lt;&gt;"", IF(RANK(EB53, EB$5:EB$62)+COUNTIF(EB$5:EB53,EB53)-1&lt;=(EC$65-EA$63), RANK(EB53, EB$5:EB$62)+COUNTIF(EB$5:EB53,EB53)-1, ""), "")</f>
        <v/>
      </c>
      <c r="ED53" s="140">
        <f t="shared" si="82"/>
        <v>0</v>
      </c>
      <c r="EE53" s="137">
        <v>280</v>
      </c>
      <c r="EF53" s="137"/>
      <c r="EG53" s="138">
        <f t="shared" si="83"/>
        <v>5.3671720753704303E-3</v>
      </c>
      <c r="EH53" s="139">
        <f t="shared" si="84"/>
        <v>0</v>
      </c>
      <c r="EI53" s="139">
        <f t="shared" si="85"/>
        <v>280</v>
      </c>
      <c r="EJ53" s="139" t="str">
        <f>IF(EE53&lt;&gt;"", IF(RANK(EI53, EI$5:EI$62)+COUNTIF(EI$5:EI53,EI53)-1&lt;=(EJ$65-EH$63), RANK(EI53, EI$5:EI$62)+COUNTIF(EI$5:EI53,EI53)-1, ""), "")</f>
        <v/>
      </c>
      <c r="EK53" s="140">
        <f t="shared" si="86"/>
        <v>0</v>
      </c>
      <c r="EL53" s="137">
        <v>196</v>
      </c>
      <c r="EM53" s="137"/>
      <c r="EN53" s="138">
        <f t="shared" si="87"/>
        <v>4.1848150994961142E-3</v>
      </c>
      <c r="EO53" s="139">
        <f t="shared" si="88"/>
        <v>0</v>
      </c>
      <c r="EP53" s="139">
        <f t="shared" si="89"/>
        <v>196</v>
      </c>
      <c r="EQ53" s="139" t="str">
        <f>IF(EL53&lt;&gt;"", IF(RANK(EP53, EP$5:EP$62)+COUNTIF(EP$5:EP53,EP53)-1&lt;=(EQ$65-EO$63), RANK(EP53, EP$5:EP$62)+COUNTIF(EP$5:EP53,EP53)-1, ""), "")</f>
        <v/>
      </c>
      <c r="ER53" s="140">
        <f t="shared" si="90"/>
        <v>0</v>
      </c>
      <c r="ES53" s="137">
        <v>186</v>
      </c>
      <c r="ET53" s="137"/>
      <c r="EU53" s="138">
        <f t="shared" si="91"/>
        <v>3.6970781156827667E-3</v>
      </c>
      <c r="EV53" s="139">
        <f t="shared" si="92"/>
        <v>0</v>
      </c>
      <c r="EW53" s="139">
        <f t="shared" si="93"/>
        <v>186</v>
      </c>
      <c r="EX53" s="139" t="str">
        <f>IF(ES53&lt;&gt;"", IF(RANK(EW53, EW$5:EW$62)+COUNTIF(EW$5:EW53,EW53)-1&lt;=(EX$65-EV$63), RANK(EW53, EW$5:EW$62)+COUNTIF(EW$5:EW53,EW53)-1, ""), "")</f>
        <v/>
      </c>
      <c r="EY53" s="140">
        <f t="shared" si="94"/>
        <v>0</v>
      </c>
      <c r="EZ53" s="137">
        <v>234</v>
      </c>
      <c r="FA53" s="137"/>
      <c r="FB53" s="138">
        <f t="shared" si="95"/>
        <v>4.6585705753533742E-3</v>
      </c>
      <c r="FC53" s="139">
        <f t="shared" si="96"/>
        <v>0</v>
      </c>
      <c r="FD53" s="139">
        <f t="shared" si="97"/>
        <v>234</v>
      </c>
      <c r="FE53" s="139" t="str">
        <f>IF(EZ53&lt;&gt;"", IF(RANK(FD53, FD$5:FD$62)+COUNTIF(FD$5:FD53,FD53)-1&lt;=(FE$65-FC$63), RANK(FD53, FD$5:FD$62)+COUNTIF(FD$5:FD53,FD53)-1, ""), "")</f>
        <v/>
      </c>
      <c r="FF53" s="140">
        <f t="shared" si="98"/>
        <v>0</v>
      </c>
      <c r="FG53" s="137">
        <v>221</v>
      </c>
      <c r="FH53" s="137"/>
      <c r="FI53" s="138">
        <f t="shared" si="99"/>
        <v>4.7421839795721305E-3</v>
      </c>
      <c r="FJ53" s="139">
        <f t="shared" si="100"/>
        <v>0</v>
      </c>
      <c r="FK53" s="139">
        <f t="shared" si="101"/>
        <v>221</v>
      </c>
      <c r="FL53" s="139" t="str">
        <f>IF(FG53&lt;&gt;"", IF(RANK(FK53, FK$5:FK$62)+COUNTIF(FK$5:FK53,FK53)-1&lt;=(FL$65-FJ$63), RANK(FK53, FK$5:FK$62)+COUNTIF(FK$5:FK53,FK53)-1, ""), "")</f>
        <v/>
      </c>
      <c r="FM53" s="140">
        <f t="shared" si="102"/>
        <v>0</v>
      </c>
      <c r="FN53" s="137">
        <v>164</v>
      </c>
      <c r="FO53" s="137"/>
      <c r="FP53" s="138">
        <f t="shared" si="103"/>
        <v>3.5520131684390636E-3</v>
      </c>
      <c r="FQ53" s="139">
        <f t="shared" si="104"/>
        <v>0</v>
      </c>
      <c r="FR53" s="139">
        <f t="shared" si="105"/>
        <v>164</v>
      </c>
      <c r="FS53" s="139" t="str">
        <f>IF(FN53&lt;&gt;"", IF(RANK(FR53, FR$5:FR$62)+COUNTIF(FR$5:FR53,FR53)-1&lt;=(FS$65-FQ$63), RANK(FR53, FR$5:FR$62)+COUNTIF(FR$5:FR53,FR53)-1, ""), "")</f>
        <v/>
      </c>
      <c r="FT53" s="140">
        <f t="shared" si="106"/>
        <v>0</v>
      </c>
      <c r="FU53" s="137">
        <v>342</v>
      </c>
      <c r="FV53" s="137"/>
      <c r="FW53" s="138">
        <f t="shared" si="107"/>
        <v>7.3318183767096855E-3</v>
      </c>
      <c r="FX53" s="139">
        <f t="shared" si="108"/>
        <v>0</v>
      </c>
      <c r="FY53" s="139">
        <f t="shared" si="109"/>
        <v>342</v>
      </c>
      <c r="FZ53" s="139" t="str">
        <f>IF(FU53&lt;&gt;"", IF(RANK(FY53, FY$5:FY$62)+COUNTIF(FY$5:FY53,FY53)-1&lt;=(FZ$65-FX$63), RANK(FY53, FY$5:FY$62)+COUNTIF(FY$5:FY53,FY53)-1, ""), "")</f>
        <v/>
      </c>
      <c r="GA53" s="140">
        <f t="shared" si="110"/>
        <v>0</v>
      </c>
      <c r="GB53" s="137">
        <v>368</v>
      </c>
      <c r="GC53" s="137"/>
      <c r="GD53" s="138">
        <f t="shared" si="111"/>
        <v>8.5607276618512567E-3</v>
      </c>
      <c r="GE53" s="139">
        <f t="shared" si="112"/>
        <v>0</v>
      </c>
      <c r="GF53" s="139">
        <f t="shared" si="113"/>
        <v>368</v>
      </c>
      <c r="GG53" s="139" t="str">
        <f>IF(GB53&lt;&gt;"", IF(RANK(GF53, GF$5:GF$62)+COUNTIF(GF$5:GF53,GF53)-1&lt;=(GG$65-GE$63), RANK(GF53, GF$5:GF$62)+COUNTIF(GF$5:GF53,GF53)-1, ""), "")</f>
        <v/>
      </c>
      <c r="GH53" s="140">
        <f t="shared" si="114"/>
        <v>0</v>
      </c>
      <c r="GI53" s="137">
        <v>145</v>
      </c>
      <c r="GJ53" s="137"/>
      <c r="GK53" s="138">
        <f t="shared" si="115"/>
        <v>3.0924756867428765E-3</v>
      </c>
      <c r="GL53" s="139">
        <f t="shared" si="116"/>
        <v>0</v>
      </c>
      <c r="GM53" s="139">
        <f t="shared" si="117"/>
        <v>145</v>
      </c>
      <c r="GN53" s="139" t="str">
        <f>IF(GI53&lt;&gt;"", IF(RANK(GM53, GM$5:GM$62)+COUNTIF(GM$5:GM53,GM53)-1&lt;=(GN$65-GL$63), RANK(GM53, GM$5:GM$62)+COUNTIF(GM$5:GM53,GM53)-1, ""), "")</f>
        <v/>
      </c>
      <c r="GO53" s="140">
        <f t="shared" si="118"/>
        <v>0</v>
      </c>
      <c r="GP53" s="137">
        <v>153</v>
      </c>
      <c r="GQ53" s="137"/>
      <c r="GR53" s="138">
        <f t="shared" si="119"/>
        <v>3.0965391621129326E-3</v>
      </c>
      <c r="GS53" s="139">
        <f t="shared" si="120"/>
        <v>0</v>
      </c>
      <c r="GT53" s="139">
        <f t="shared" si="121"/>
        <v>153</v>
      </c>
      <c r="GU53" s="139" t="str">
        <f>IF(GP53&lt;&gt;"", IF(RANK(GT53, GT$5:GT$62)+COUNTIF(GT$5:GT53,GT53)-1&lt;=(GU$65-GS$63), RANK(GT53, GT$5:GT$62)+COUNTIF(GT$5:GT53,GT53)-1, ""), "")</f>
        <v/>
      </c>
      <c r="GV53" s="140">
        <f t="shared" si="122"/>
        <v>0</v>
      </c>
      <c r="GW53" s="137">
        <v>498</v>
      </c>
      <c r="GX53" s="137"/>
      <c r="GY53" s="138">
        <f t="shared" si="123"/>
        <v>1.1638233232063566E-2</v>
      </c>
      <c r="GZ53" s="139">
        <f t="shared" si="124"/>
        <v>0</v>
      </c>
      <c r="HA53" s="139">
        <f t="shared" si="125"/>
        <v>498</v>
      </c>
      <c r="HB53" s="139" t="str">
        <f>IF(GW53&lt;&gt;"", IF(RANK(HA53, HA$5:HA$62)+COUNTIF(HA$5:HA53,HA53)-1&lt;=(HB$65-GZ$63), RANK(HA53, HA$5:HA$62)+COUNTIF(HA$5:HA53,HA53)-1, ""), "")</f>
        <v/>
      </c>
      <c r="HC53" s="140">
        <f t="shared" si="126"/>
        <v>0</v>
      </c>
      <c r="HD53" s="137">
        <v>203</v>
      </c>
      <c r="HE53" s="137"/>
      <c r="HF53" s="138">
        <f t="shared" si="127"/>
        <v>4.7256558884465859E-3</v>
      </c>
      <c r="HG53" s="139">
        <f t="shared" si="128"/>
        <v>0</v>
      </c>
      <c r="HH53" s="139">
        <f t="shared" si="129"/>
        <v>203</v>
      </c>
      <c r="HI53" s="139" t="str">
        <f>IF(HD53&lt;&gt;"", IF(RANK(HH53, HH$5:HH$62)+COUNTIF(HH$5:HH53,HH53)-1&lt;=(HI$65-HG$63), RANK(HH53, HH$5:HH$62)+COUNTIF(HH$5:HH53,HH53)-1, ""), "")</f>
        <v/>
      </c>
      <c r="HJ53" s="140">
        <f t="shared" si="130"/>
        <v>0</v>
      </c>
      <c r="HK53" s="137">
        <v>139</v>
      </c>
      <c r="HL53" s="137"/>
      <c r="HM53" s="138">
        <f t="shared" si="131"/>
        <v>3.4018600097895251E-3</v>
      </c>
      <c r="HN53" s="139">
        <f t="shared" si="132"/>
        <v>0</v>
      </c>
      <c r="HO53" s="139">
        <f t="shared" si="133"/>
        <v>139</v>
      </c>
      <c r="HP53" s="139" t="str">
        <f>IF(HK53&lt;&gt;"", IF(RANK(HO53, HO$5:HO$62)+COUNTIF(HO$5:HO53,HO53)-1&lt;=(HP$65-HN$63), RANK(HO53, HO$5:HO$62)+COUNTIF(HO$5:HO53,HO53)-1, ""), "")</f>
        <v/>
      </c>
      <c r="HQ53" s="140">
        <f t="shared" si="134"/>
        <v>0</v>
      </c>
      <c r="HR53" s="137">
        <v>110</v>
      </c>
      <c r="HS53" s="137"/>
      <c r="HT53" s="138">
        <f t="shared" si="135"/>
        <v>2.7391802380596643E-3</v>
      </c>
      <c r="HU53" s="139">
        <f t="shared" si="136"/>
        <v>0</v>
      </c>
      <c r="HV53" s="139">
        <f t="shared" si="137"/>
        <v>110</v>
      </c>
      <c r="HW53" s="139" t="str">
        <f>IF(HR53&lt;&gt;"", IF(RANK(HV53, HV$5:HV$62)+COUNTIF(HV$5:HV53,HV53)-1&lt;=(HW$65-HU$63), RANK(HV53, HV$5:HV$62)+COUNTIF(HV$5:HV53,HV53)-1, ""), "")</f>
        <v/>
      </c>
      <c r="HX53" s="140">
        <f t="shared" si="138"/>
        <v>0</v>
      </c>
      <c r="HY53" s="137">
        <v>1493</v>
      </c>
      <c r="HZ53" s="137"/>
      <c r="IA53" s="138">
        <f t="shared" si="139"/>
        <v>3.9353682323791446E-2</v>
      </c>
      <c r="IB53" s="139">
        <f t="shared" si="140"/>
        <v>0</v>
      </c>
      <c r="IC53" s="139">
        <f t="shared" si="141"/>
        <v>1493</v>
      </c>
      <c r="ID53" s="139" t="str">
        <f>IF(HY53&lt;&gt;"", IF(RANK(IC53, IC$5:IC$62)+COUNTIF(IC$5:IC53,IC53)-1&lt;=(ID$65-IB$63), RANK(IC53, IC$5:IC$62)+COUNTIF(IC$5:IC53,IC53)-1, ""), "")</f>
        <v/>
      </c>
      <c r="IE53" s="140">
        <f t="shared" si="142"/>
        <v>0</v>
      </c>
      <c r="IF53" s="137">
        <v>395</v>
      </c>
      <c r="IG53" s="137"/>
      <c r="IH53" s="138">
        <f t="shared" si="143"/>
        <v>9.5459049276202905E-3</v>
      </c>
      <c r="II53" s="139">
        <f t="shared" si="144"/>
        <v>0</v>
      </c>
      <c r="IJ53" s="139">
        <f t="shared" si="145"/>
        <v>395</v>
      </c>
      <c r="IK53" s="139" t="str">
        <f>IF(IF53&lt;&gt;"", IF(RANK(IJ53, IJ$5:IJ$62)+COUNTIF(IJ$5:IJ53,IJ53)-1&lt;=(IK$65-II$63), RANK(IJ53, IJ$5:IJ$62)+COUNTIF(IJ$5:IJ53,IJ53)-1, ""), "")</f>
        <v/>
      </c>
      <c r="IL53" s="140">
        <f t="shared" si="146"/>
        <v>0</v>
      </c>
      <c r="IM53" s="137">
        <v>230</v>
      </c>
      <c r="IN53" s="137"/>
      <c r="IO53" s="138">
        <f t="shared" si="147"/>
        <v>5.4975261132490377E-3</v>
      </c>
      <c r="IP53" s="139">
        <f t="shared" si="148"/>
        <v>0</v>
      </c>
      <c r="IQ53" s="139">
        <f t="shared" si="149"/>
        <v>230</v>
      </c>
      <c r="IR53" s="139" t="str">
        <f>IF(IM53&lt;&gt;"", IF(RANK(IQ53, IQ$5:IQ$62)+COUNTIF(IQ$5:IQ53,IQ53)-1&lt;=(IR$65-IP$63), RANK(IQ53, IQ$5:IQ$62)+COUNTIF(IQ$5:IQ53,IQ53)-1, ""), "")</f>
        <v/>
      </c>
      <c r="IS53" s="140">
        <f t="shared" si="150"/>
        <v>0</v>
      </c>
      <c r="IT53" s="137">
        <v>1070</v>
      </c>
      <c r="IU53" s="137"/>
      <c r="IV53" s="138">
        <f t="shared" si="151"/>
        <v>2.2010120541407826E-2</v>
      </c>
      <c r="IW53" s="139">
        <f t="shared" si="152"/>
        <v>0</v>
      </c>
      <c r="IX53" s="139">
        <f t="shared" si="153"/>
        <v>1070</v>
      </c>
      <c r="IY53" s="139" t="str">
        <f>IF(IT53&lt;&gt;"", IF(RANK(IX53, IX$5:IX$62)+COUNTIF(IX$5:IX53,IX53)-1&lt;=(IY$65-IW$63), RANK(IX53, IX$5:IX$62)+COUNTIF(IX$5:IX53,IX53)-1, ""), "")</f>
        <v/>
      </c>
      <c r="IZ53" s="140">
        <f t="shared" si="154"/>
        <v>0</v>
      </c>
      <c r="JA53" s="137">
        <v>1341</v>
      </c>
      <c r="JB53" s="137"/>
      <c r="JC53" s="138">
        <f t="shared" si="155"/>
        <v>2.727827502034174E-2</v>
      </c>
      <c r="JD53" s="139">
        <f t="shared" si="156"/>
        <v>0</v>
      </c>
      <c r="JE53" s="139">
        <f t="shared" si="157"/>
        <v>1341</v>
      </c>
      <c r="JF53" s="139" t="str">
        <f>IF(JA53&lt;&gt;"", IF(RANK(JE53, JE$5:JE$62)+COUNTIF(JE$5:JE53,JE53)-1&lt;=(JF$65-JD$63), RANK(JE53, JE$5:JE$62)+COUNTIF(JE$5:JE53,JE53)-1, ""), "")</f>
        <v/>
      </c>
      <c r="JG53" s="140">
        <f t="shared" si="158"/>
        <v>0</v>
      </c>
      <c r="JH53" s="137">
        <v>2983</v>
      </c>
      <c r="JI53" s="137"/>
      <c r="JJ53" s="138">
        <f t="shared" si="159"/>
        <v>6.2167851113936183E-2</v>
      </c>
      <c r="JK53" s="139">
        <f t="shared" si="160"/>
        <v>0</v>
      </c>
      <c r="JL53" s="139">
        <f t="shared" si="161"/>
        <v>2983</v>
      </c>
      <c r="JM53" s="139" t="str">
        <f>IF(JH53&lt;&gt;"", IF(RANK(JL53, JL$5:JL$62)+COUNTIF(JL$5:JL53,JL53)-1&lt;=(JM$65-JK$63), RANK(JL53, JL$5:JL$62)+COUNTIF(JL$5:JL53,JL53)-1, ""), "")</f>
        <v/>
      </c>
      <c r="JN53" s="140">
        <f t="shared" si="162"/>
        <v>0</v>
      </c>
      <c r="JO53" s="137">
        <v>897</v>
      </c>
      <c r="JP53" s="137"/>
      <c r="JQ53" s="138">
        <f t="shared" si="163"/>
        <v>1.9778184464092782E-2</v>
      </c>
      <c r="JR53" s="139">
        <f t="shared" si="164"/>
        <v>0</v>
      </c>
      <c r="JS53" s="139">
        <f t="shared" si="165"/>
        <v>897</v>
      </c>
      <c r="JT53" s="139" t="str">
        <f>IF(JO53&lt;&gt;"", IF(RANK(JS53, JS$5:JS$62)+COUNTIF(JS$5:JS53,JS53)-1&lt;=(JT$65-JR$63), RANK(JS53, JS$5:JS$62)+COUNTIF(JS$5:JS53,JS53)-1, ""), "")</f>
        <v/>
      </c>
      <c r="JU53" s="140">
        <f t="shared" si="166"/>
        <v>0</v>
      </c>
      <c r="JV53" s="137">
        <v>249</v>
      </c>
      <c r="JW53" s="137"/>
      <c r="JX53" s="138">
        <f t="shared" si="167"/>
        <v>5.134867607027963E-3</v>
      </c>
      <c r="JY53" s="139">
        <f t="shared" si="168"/>
        <v>0</v>
      </c>
      <c r="JZ53" s="139">
        <f t="shared" si="169"/>
        <v>249</v>
      </c>
      <c r="KA53" s="139" t="str">
        <f>IF(JV53&lt;&gt;"", IF(RANK(JZ53, JZ$5:JZ$62)+COUNTIF(JZ$5:JZ53,JZ53)-1&lt;=(KA$65-JY$63), RANK(JZ53, JZ$5:JZ$62)+COUNTIF(JZ$5:JZ53,JZ53)-1, ""), "")</f>
        <v/>
      </c>
      <c r="KB53" s="140">
        <f t="shared" si="170"/>
        <v>0</v>
      </c>
      <c r="KC53" s="141">
        <f t="shared" si="171"/>
        <v>1</v>
      </c>
      <c r="KD53" s="142">
        <f t="shared" si="172"/>
        <v>85776</v>
      </c>
      <c r="KE53" s="142">
        <v>78464</v>
      </c>
      <c r="KF53" s="142">
        <f t="shared" si="173"/>
        <v>164240</v>
      </c>
      <c r="KG53" s="143"/>
      <c r="KH53" s="144">
        <f t="shared" si="184"/>
        <v>164240</v>
      </c>
      <c r="KI53" s="145">
        <f t="shared" si="185"/>
        <v>1</v>
      </c>
      <c r="KJ53" s="145" t="str">
        <f t="shared" ref="KJ53:KJ62" si="191">IF(AND(KH53="", KI53&lt;&gt;""), KI53, "")</f>
        <v/>
      </c>
      <c r="KK53" s="145"/>
      <c r="KL53" s="146">
        <f t="shared" si="175"/>
        <v>2.1158404617128723</v>
      </c>
      <c r="KM53" s="145">
        <f t="shared" si="176"/>
        <v>2</v>
      </c>
      <c r="KN53" s="144">
        <f t="shared" si="177"/>
        <v>8992</v>
      </c>
      <c r="KO53" s="144" t="str">
        <f>IF(KN53&lt;&gt;"", IF(RANK(KN53, $KN$5:$KN$62)+COUNTIF(KN$5:KN53,KN53)-1&lt;=(400-$KJ$63-$KM$63), RANK(KN53, $KN$5:$KN$62)+COUNTIF(KN$5:KN53,KN53)-1, ""), "")</f>
        <v/>
      </c>
      <c r="KP53" s="144">
        <f t="shared" si="178"/>
        <v>2</v>
      </c>
      <c r="KQ53" s="147">
        <f t="shared" si="186"/>
        <v>1</v>
      </c>
      <c r="KS53" s="149">
        <f t="shared" si="187"/>
        <v>5.1454478763999761E-3</v>
      </c>
      <c r="KT53" s="150">
        <f t="shared" si="188"/>
        <v>5.0000000000000001E-3</v>
      </c>
      <c r="KU53" s="151">
        <f t="shared" si="179"/>
        <v>-1.4544787639997597E-4</v>
      </c>
      <c r="KW53" s="152">
        <f t="shared" si="189"/>
        <v>164240</v>
      </c>
      <c r="KX53" s="150">
        <f t="shared" si="180"/>
        <v>5.2764718317234701E-3</v>
      </c>
      <c r="KY53" s="150">
        <f t="shared" si="190"/>
        <v>5.0000000000000001E-3</v>
      </c>
      <c r="KZ53" s="153">
        <f t="shared" si="181"/>
        <v>-2.7647183172346997E-4</v>
      </c>
    </row>
    <row r="54" spans="1:312" ht="15" customHeight="1" x14ac:dyDescent="0.2">
      <c r="A54" s="128" t="s">
        <v>220</v>
      </c>
      <c r="B54" s="123">
        <v>498</v>
      </c>
      <c r="C54" s="123"/>
      <c r="D54" s="124">
        <f t="shared" si="182"/>
        <v>1.0091185410334347E-2</v>
      </c>
      <c r="E54" s="125">
        <f t="shared" si="9"/>
        <v>0</v>
      </c>
      <c r="F54" s="125">
        <f t="shared" si="183"/>
        <v>498</v>
      </c>
      <c r="G54" s="125" t="str">
        <f>IF(B54&lt;&gt;"", IF(RANK(F54, F$5:F$62)+COUNTIF(F$5:F54,F54)-1&lt;=(G$65-E$63), RANK(F54, F$5:F$62)+COUNTIF(F$5:F54,F54)-1, ""), "")</f>
        <v/>
      </c>
      <c r="H54" s="135">
        <f t="shared" si="10"/>
        <v>0</v>
      </c>
      <c r="I54" s="123">
        <v>265</v>
      </c>
      <c r="J54" s="123"/>
      <c r="K54" s="124">
        <f t="shared" si="11"/>
        <v>5.7680168904947439E-3</v>
      </c>
      <c r="L54" s="125">
        <f t="shared" si="12"/>
        <v>0</v>
      </c>
      <c r="M54" s="125">
        <f t="shared" si="13"/>
        <v>265</v>
      </c>
      <c r="N54" s="125" t="str">
        <f>IF(I54&lt;&gt;"", IF(RANK(M54, M$5:M$62)+COUNTIF(M$5:M54,M54)-1&lt;=(N$65-L$63), RANK(M54, M$5:M$62)+COUNTIF(M$5:M54,M54)-1, ""), "")</f>
        <v/>
      </c>
      <c r="O54" s="135">
        <f t="shared" si="14"/>
        <v>0</v>
      </c>
      <c r="P54" s="123">
        <v>233</v>
      </c>
      <c r="Q54" s="123"/>
      <c r="R54" s="124">
        <f t="shared" si="15"/>
        <v>5.5922236889475582E-3</v>
      </c>
      <c r="S54" s="125">
        <f t="shared" si="16"/>
        <v>0</v>
      </c>
      <c r="T54" s="125">
        <f t="shared" si="17"/>
        <v>233</v>
      </c>
      <c r="U54" s="125" t="str">
        <f>IF(P54&lt;&gt;"", IF(RANK(T54, T$5:T$62)+COUNTIF(T$5:T54,T54)-1&lt;=(U$65-S$63), RANK(T54, T$5:T$62)+COUNTIF(T$5:T54,T54)-1, ""), "")</f>
        <v/>
      </c>
      <c r="V54" s="135">
        <f t="shared" si="18"/>
        <v>0</v>
      </c>
      <c r="W54" s="123">
        <v>191</v>
      </c>
      <c r="X54" s="123"/>
      <c r="Y54" s="124">
        <f t="shared" si="19"/>
        <v>4.7765523795233449E-3</v>
      </c>
      <c r="Z54" s="125">
        <f t="shared" si="20"/>
        <v>0</v>
      </c>
      <c r="AA54" s="125">
        <f t="shared" si="21"/>
        <v>191</v>
      </c>
      <c r="AB54" s="125" t="str">
        <f>IF(W54&lt;&gt;"", IF(RANK(AA54, AA$5:AA$62)+COUNTIF(AA$5:AA54,AA54)-1&lt;=(AB$65-Z$63), RANK(AA54, AA$5:AA$62)+COUNTIF(AA$5:AA54,AA54)-1, ""), "")</f>
        <v/>
      </c>
      <c r="AC54" s="135">
        <f t="shared" si="22"/>
        <v>0</v>
      </c>
      <c r="AD54" s="123">
        <v>146</v>
      </c>
      <c r="AE54" s="123"/>
      <c r="AF54" s="124">
        <f t="shared" si="23"/>
        <v>3.7661868647784142E-3</v>
      </c>
      <c r="AG54" s="125">
        <f t="shared" si="24"/>
        <v>0</v>
      </c>
      <c r="AH54" s="125">
        <f t="shared" si="25"/>
        <v>146</v>
      </c>
      <c r="AI54" s="125" t="str">
        <f>IF(AD54&lt;&gt;"", IF(RANK(AH54, AH$5:AH$62)+COUNTIF(AH$5:AH54,AH54)-1&lt;=(AI$65-AG$63), RANK(AH54, AH$5:AH$62)+COUNTIF(AH$5:AH54,AH54)-1, ""), "")</f>
        <v/>
      </c>
      <c r="AJ54" s="135">
        <f t="shared" si="26"/>
        <v>0</v>
      </c>
      <c r="AK54" s="123">
        <v>646</v>
      </c>
      <c r="AL54" s="123"/>
      <c r="AM54" s="124">
        <f t="shared" si="27"/>
        <v>1.3094152224587007E-2</v>
      </c>
      <c r="AN54" s="125">
        <f t="shared" si="28"/>
        <v>0</v>
      </c>
      <c r="AO54" s="125">
        <f t="shared" si="29"/>
        <v>646</v>
      </c>
      <c r="AP54" s="125" t="str">
        <f>IF(AK54&lt;&gt;"", IF(RANK(AO54, AO$5:AO$62)+COUNTIF(AO$5:AO54,AO54)-1&lt;=(AP$65-AN$63), RANK(AO54, AO$5:AO$62)+COUNTIF(AO$5:AO54,AO54)-1, ""), "")</f>
        <v/>
      </c>
      <c r="AQ54" s="135">
        <f t="shared" si="30"/>
        <v>0</v>
      </c>
      <c r="AR54" s="123">
        <v>524</v>
      </c>
      <c r="AS54" s="123"/>
      <c r="AT54" s="124">
        <f t="shared" si="31"/>
        <v>1.236899254083656E-2</v>
      </c>
      <c r="AU54" s="125">
        <f t="shared" si="32"/>
        <v>0</v>
      </c>
      <c r="AV54" s="125">
        <f t="shared" si="33"/>
        <v>524</v>
      </c>
      <c r="AW54" s="125" t="str">
        <f>IF(AR54&lt;&gt;"", IF(RANK(AV54, AV$5:AV$62)+COUNTIF(AV$5:AV54,AV54)-1&lt;=(AW$65-AU$63), RANK(AV54, AV$5:AV$62)+COUNTIF(AV$5:AV54,AV54)-1, ""), "")</f>
        <v/>
      </c>
      <c r="AX54" s="135">
        <f t="shared" si="34"/>
        <v>0</v>
      </c>
      <c r="AY54" s="123">
        <v>995</v>
      </c>
      <c r="AZ54" s="123"/>
      <c r="BA54" s="124">
        <f t="shared" si="35"/>
        <v>2.0143739244862839E-2</v>
      </c>
      <c r="BB54" s="125">
        <f t="shared" si="36"/>
        <v>0</v>
      </c>
      <c r="BC54" s="125">
        <f t="shared" si="37"/>
        <v>995</v>
      </c>
      <c r="BD54" s="125" t="str">
        <f>IF(AY54&lt;&gt;"", IF(RANK(BC54, BC$5:BC$62)+COUNTIF(BC$5:BC54,BC54)-1&lt;=(BD$65-BB$63), RANK(BC54, BC$5:BC$62)+COUNTIF(BC$5:BC54,BC54)-1, ""), "")</f>
        <v/>
      </c>
      <c r="BE54" s="135">
        <f t="shared" si="38"/>
        <v>0</v>
      </c>
      <c r="BF54" s="123">
        <v>889</v>
      </c>
      <c r="BG54" s="123"/>
      <c r="BH54" s="124">
        <f t="shared" si="39"/>
        <v>1.7446766754979883E-2</v>
      </c>
      <c r="BI54" s="125">
        <f t="shared" si="40"/>
        <v>0</v>
      </c>
      <c r="BJ54" s="125">
        <f t="shared" si="41"/>
        <v>889</v>
      </c>
      <c r="BK54" s="125" t="str">
        <f>IF(BF54&lt;&gt;"", IF(RANK(BJ54, BJ$5:BJ$62)+COUNTIF(BJ$5:BJ54,BJ54)-1&lt;=(BK$65-BI$63), RANK(BJ54, BJ$5:BJ$62)+COUNTIF(BJ$5:BJ54,BJ54)-1, ""), "")</f>
        <v/>
      </c>
      <c r="BL54" s="135">
        <f t="shared" si="42"/>
        <v>0</v>
      </c>
      <c r="BM54" s="123">
        <v>880</v>
      </c>
      <c r="BN54" s="123"/>
      <c r="BO54" s="124">
        <f t="shared" si="43"/>
        <v>1.7866931963535216E-2</v>
      </c>
      <c r="BP54" s="125">
        <f t="shared" si="44"/>
        <v>0</v>
      </c>
      <c r="BQ54" s="125">
        <f t="shared" si="45"/>
        <v>880</v>
      </c>
      <c r="BR54" s="125" t="str">
        <f>IF(BM54&lt;&gt;"", IF(RANK(BQ54, BQ$5:BQ$62)+COUNTIF(BQ$5:BQ54,BQ54)-1&lt;=(BR$65-BP$63), RANK(BQ54, BQ$5:BQ$62)+COUNTIF(BQ$5:BQ54,BQ54)-1, ""), "")</f>
        <v/>
      </c>
      <c r="BS54" s="135">
        <f t="shared" si="46"/>
        <v>0</v>
      </c>
      <c r="BT54" s="123">
        <v>444</v>
      </c>
      <c r="BU54" s="123"/>
      <c r="BV54" s="124">
        <f t="shared" si="47"/>
        <v>8.893518147584328E-3</v>
      </c>
      <c r="BW54" s="125">
        <f t="shared" si="48"/>
        <v>0</v>
      </c>
      <c r="BX54" s="125">
        <f t="shared" si="49"/>
        <v>444</v>
      </c>
      <c r="BY54" s="125" t="str">
        <f>IF(BT54&lt;&gt;"", IF(RANK(BX54, BX$5:BX$62)+COUNTIF(BX$5:BX54,BX54)-1&lt;=(BY$65-BW$63), RANK(BX54, BX$5:BX$62)+COUNTIF(BX$5:BX54,BX54)-1, ""), "")</f>
        <v/>
      </c>
      <c r="BZ54" s="135">
        <f t="shared" si="50"/>
        <v>0</v>
      </c>
      <c r="CA54" s="123">
        <v>814</v>
      </c>
      <c r="CB54" s="123"/>
      <c r="CC54" s="124">
        <f t="shared" si="51"/>
        <v>1.6197715604727981E-2</v>
      </c>
      <c r="CD54" s="125">
        <f t="shared" si="52"/>
        <v>0</v>
      </c>
      <c r="CE54" s="125">
        <f t="shared" si="53"/>
        <v>814</v>
      </c>
      <c r="CF54" s="125" t="str">
        <f>IF(CA54&lt;&gt;"", IF(RANK(CE54, CE$5:CE$62)+COUNTIF(CE$5:CE54,CE54)-1&lt;=(CF$65-CD$63), RANK(CE54, CE$5:CE$62)+COUNTIF(CE$5:CE54,CE54)-1, ""), "")</f>
        <v/>
      </c>
      <c r="CG54" s="135">
        <f t="shared" si="54"/>
        <v>0</v>
      </c>
      <c r="CH54" s="123">
        <v>294</v>
      </c>
      <c r="CI54" s="123"/>
      <c r="CJ54" s="124">
        <f t="shared" si="55"/>
        <v>5.6741421237503382E-3</v>
      </c>
      <c r="CK54" s="125">
        <f t="shared" si="56"/>
        <v>0</v>
      </c>
      <c r="CL54" s="125">
        <f t="shared" si="57"/>
        <v>294</v>
      </c>
      <c r="CM54" s="125" t="str">
        <f>IF(CH54&lt;&gt;"", IF(RANK(CL54, CL$5:CL$62)+COUNTIF(CL$5:CL54,CL54)-1&lt;=(CM$65-CK$63), RANK(CL54, CL$5:CL$62)+COUNTIF(CL$5:CL54,CL54)-1, ""), "")</f>
        <v/>
      </c>
      <c r="CN54" s="135">
        <f t="shared" si="58"/>
        <v>0</v>
      </c>
      <c r="CO54" s="123">
        <v>1090</v>
      </c>
      <c r="CP54" s="123"/>
      <c r="CQ54" s="124">
        <f t="shared" si="59"/>
        <v>2.1511742648509965E-2</v>
      </c>
      <c r="CR54" s="125">
        <f t="shared" si="60"/>
        <v>0</v>
      </c>
      <c r="CS54" s="125">
        <f t="shared" si="61"/>
        <v>1090</v>
      </c>
      <c r="CT54" s="125" t="str">
        <f>IF(CO54&lt;&gt;"", IF(RANK(CS54, CS$5:CS$62)+COUNTIF(CS$5:CS54,CS54)-1&lt;=(CT$65-CR$63), RANK(CS54, CS$5:CS$62)+COUNTIF(CS$5:CS54,CS54)-1, ""), "")</f>
        <v/>
      </c>
      <c r="CU54" s="135">
        <f t="shared" si="62"/>
        <v>0</v>
      </c>
      <c r="CV54" s="123">
        <v>825</v>
      </c>
      <c r="CW54" s="123"/>
      <c r="CX54" s="124">
        <f t="shared" si="63"/>
        <v>1.7643284858853719E-2</v>
      </c>
      <c r="CY54" s="125">
        <f t="shared" si="64"/>
        <v>0</v>
      </c>
      <c r="CZ54" s="125">
        <f t="shared" si="65"/>
        <v>825</v>
      </c>
      <c r="DA54" s="125" t="str">
        <f>IF(CV54&lt;&gt;"", IF(RANK(CZ54, CZ$5:CZ$62)+COUNTIF(CZ$5:CZ54,CZ54)-1&lt;=(DA$65-CY$63), RANK(CZ54, CZ$5:CZ$62)+COUNTIF(CZ$5:CZ54,CZ54)-1, ""), "")</f>
        <v/>
      </c>
      <c r="DB54" s="135">
        <f t="shared" si="66"/>
        <v>0</v>
      </c>
      <c r="DC54" s="123">
        <v>237</v>
      </c>
      <c r="DD54" s="123"/>
      <c r="DE54" s="124">
        <f t="shared" si="67"/>
        <v>4.5935573903942315E-3</v>
      </c>
      <c r="DF54" s="125">
        <f t="shared" si="68"/>
        <v>0</v>
      </c>
      <c r="DG54" s="125">
        <f t="shared" si="69"/>
        <v>237</v>
      </c>
      <c r="DH54" s="125" t="str">
        <f>IF(DC54&lt;&gt;"", IF(RANK(DG54, DG$5:DG$62)+COUNTIF(DG$5:DG54,DG54)-1&lt;=(DH$65-DF$63), RANK(DG54, DG$5:DG$62)+COUNTIF(DG$5:DG54,DG54)-1, ""), "")</f>
        <v/>
      </c>
      <c r="DI54" s="135">
        <f t="shared" si="70"/>
        <v>0</v>
      </c>
      <c r="DJ54" s="123">
        <v>472</v>
      </c>
      <c r="DK54" s="123"/>
      <c r="DL54" s="124">
        <f t="shared" si="71"/>
        <v>9.7744828014661722E-3</v>
      </c>
      <c r="DM54" s="125">
        <f t="shared" si="72"/>
        <v>0</v>
      </c>
      <c r="DN54" s="125">
        <f t="shared" si="73"/>
        <v>472</v>
      </c>
      <c r="DO54" s="125" t="str">
        <f>IF(DJ54&lt;&gt;"", IF(RANK(DN54, DN$5:DN$62)+COUNTIF(DN$5:DN54,DN54)-1&lt;=(DO$65-DM$63), RANK(DN54, DN$5:DN$62)+COUNTIF(DN$5:DN54,DN54)-1, ""), "")</f>
        <v/>
      </c>
      <c r="DP54" s="135">
        <f t="shared" si="74"/>
        <v>0</v>
      </c>
      <c r="DQ54" s="123">
        <v>269</v>
      </c>
      <c r="DR54" s="123"/>
      <c r="DS54" s="124">
        <f t="shared" si="75"/>
        <v>5.5124080411483841E-3</v>
      </c>
      <c r="DT54" s="125">
        <f t="shared" si="76"/>
        <v>0</v>
      </c>
      <c r="DU54" s="125">
        <f t="shared" si="77"/>
        <v>269</v>
      </c>
      <c r="DV54" s="125" t="str">
        <f>IF(DQ54&lt;&gt;"", IF(RANK(DU54, DU$5:DU$62)+COUNTIF(DU$5:DU54,DU54)-1&lt;=(DV$65-DT$63), RANK(DU54, DU$5:DU$62)+COUNTIF(DU$5:DU54,DU54)-1, ""), "")</f>
        <v/>
      </c>
      <c r="DW54" s="135">
        <f t="shared" si="78"/>
        <v>0</v>
      </c>
      <c r="DX54" s="123">
        <v>308</v>
      </c>
      <c r="DY54" s="123"/>
      <c r="DZ54" s="124">
        <f t="shared" si="79"/>
        <v>6.7294456946841745E-3</v>
      </c>
      <c r="EA54" s="125">
        <f t="shared" si="80"/>
        <v>0</v>
      </c>
      <c r="EB54" s="125">
        <f t="shared" si="81"/>
        <v>308</v>
      </c>
      <c r="EC54" s="125" t="str">
        <f>IF(DX54&lt;&gt;"", IF(RANK(EB54, EB$5:EB$62)+COUNTIF(EB$5:EB54,EB54)-1&lt;=(EC$65-EA$63), RANK(EB54, EB$5:EB$62)+COUNTIF(EB$5:EB54,EB54)-1, ""), "")</f>
        <v/>
      </c>
      <c r="ED54" s="135">
        <f t="shared" si="82"/>
        <v>0</v>
      </c>
      <c r="EE54" s="123">
        <v>195</v>
      </c>
      <c r="EF54" s="123"/>
      <c r="EG54" s="124">
        <f t="shared" si="83"/>
        <v>3.7378519810615501E-3</v>
      </c>
      <c r="EH54" s="125">
        <f t="shared" si="84"/>
        <v>0</v>
      </c>
      <c r="EI54" s="125">
        <f t="shared" si="85"/>
        <v>195</v>
      </c>
      <c r="EJ54" s="125" t="str">
        <f>IF(EE54&lt;&gt;"", IF(RANK(EI54, EI$5:EI$62)+COUNTIF(EI$5:EI54,EI54)-1&lt;=(EJ$65-EH$63), RANK(EI54, EI$5:EI$62)+COUNTIF(EI$5:EI54,EI54)-1, ""), "")</f>
        <v/>
      </c>
      <c r="EK54" s="135">
        <f t="shared" si="86"/>
        <v>0</v>
      </c>
      <c r="EL54" s="123">
        <v>138</v>
      </c>
      <c r="EM54" s="123"/>
      <c r="EN54" s="124">
        <f t="shared" si="87"/>
        <v>2.9464514476044068E-3</v>
      </c>
      <c r="EO54" s="125">
        <f t="shared" si="88"/>
        <v>0</v>
      </c>
      <c r="EP54" s="125">
        <f t="shared" si="89"/>
        <v>138</v>
      </c>
      <c r="EQ54" s="125" t="str">
        <f>IF(EL54&lt;&gt;"", IF(RANK(EP54, EP$5:EP$62)+COUNTIF(EP$5:EP54,EP54)-1&lt;=(EQ$65-EO$63), RANK(EP54, EP$5:EP$62)+COUNTIF(EP$5:EP54,EP54)-1, ""), "")</f>
        <v/>
      </c>
      <c r="ER54" s="135">
        <f t="shared" si="90"/>
        <v>0</v>
      </c>
      <c r="ES54" s="123">
        <v>129</v>
      </c>
      <c r="ET54" s="123"/>
      <c r="EU54" s="124">
        <f t="shared" si="91"/>
        <v>2.5641025641025641E-3</v>
      </c>
      <c r="EV54" s="125">
        <f t="shared" si="92"/>
        <v>0</v>
      </c>
      <c r="EW54" s="125">
        <f t="shared" si="93"/>
        <v>129</v>
      </c>
      <c r="EX54" s="125" t="str">
        <f>IF(ES54&lt;&gt;"", IF(RANK(EW54, EW$5:EW$62)+COUNTIF(EW$5:EW54,EW54)-1&lt;=(EX$65-EV$63), RANK(EW54, EW$5:EW$62)+COUNTIF(EW$5:EW54,EW54)-1, ""), "")</f>
        <v/>
      </c>
      <c r="EY54" s="135">
        <f t="shared" si="94"/>
        <v>0</v>
      </c>
      <c r="EZ54" s="123">
        <v>149</v>
      </c>
      <c r="FA54" s="123"/>
      <c r="FB54" s="124">
        <f t="shared" si="95"/>
        <v>2.9663547680668922E-3</v>
      </c>
      <c r="FC54" s="125">
        <f t="shared" si="96"/>
        <v>0</v>
      </c>
      <c r="FD54" s="125">
        <f t="shared" si="97"/>
        <v>149</v>
      </c>
      <c r="FE54" s="125" t="str">
        <f>IF(EZ54&lt;&gt;"", IF(RANK(FD54, FD$5:FD$62)+COUNTIF(FD$5:FD54,FD54)-1&lt;=(FE$65-FC$63), RANK(FD54, FD$5:FD$62)+COUNTIF(FD$5:FD54,FD54)-1, ""), "")</f>
        <v/>
      </c>
      <c r="FF54" s="135">
        <f t="shared" si="98"/>
        <v>0</v>
      </c>
      <c r="FG54" s="123">
        <v>90</v>
      </c>
      <c r="FH54" s="123"/>
      <c r="FI54" s="124">
        <f t="shared" si="99"/>
        <v>1.931206145527112E-3</v>
      </c>
      <c r="FJ54" s="125">
        <f t="shared" si="100"/>
        <v>0</v>
      </c>
      <c r="FK54" s="125">
        <f t="shared" si="101"/>
        <v>90</v>
      </c>
      <c r="FL54" s="125" t="str">
        <f>IF(FG54&lt;&gt;"", IF(RANK(FK54, FK$5:FK$62)+COUNTIF(FK$5:FK54,FK54)-1&lt;=(FL$65-FJ$63), RANK(FK54, FK$5:FK$62)+COUNTIF(FK$5:FK54,FK54)-1, ""), "")</f>
        <v/>
      </c>
      <c r="FM54" s="135">
        <f t="shared" si="102"/>
        <v>0</v>
      </c>
      <c r="FN54" s="123">
        <v>127</v>
      </c>
      <c r="FO54" s="123"/>
      <c r="FP54" s="124">
        <f t="shared" si="103"/>
        <v>2.7506443438522015E-3</v>
      </c>
      <c r="FQ54" s="125">
        <f t="shared" si="104"/>
        <v>0</v>
      </c>
      <c r="FR54" s="125">
        <f t="shared" si="105"/>
        <v>127</v>
      </c>
      <c r="FS54" s="125" t="str">
        <f>IF(FN54&lt;&gt;"", IF(RANK(FR54, FR$5:FR$62)+COUNTIF(FR$5:FR54,FR54)-1&lt;=(FS$65-FQ$63), RANK(FR54, FR$5:FR$62)+COUNTIF(FR$5:FR54,FR54)-1, ""), "")</f>
        <v/>
      </c>
      <c r="FT54" s="135">
        <f t="shared" si="106"/>
        <v>0</v>
      </c>
      <c r="FU54" s="123">
        <v>440</v>
      </c>
      <c r="FV54" s="123"/>
      <c r="FW54" s="124">
        <f t="shared" si="107"/>
        <v>9.4327487887493032E-3</v>
      </c>
      <c r="FX54" s="125">
        <f t="shared" si="108"/>
        <v>0</v>
      </c>
      <c r="FY54" s="125">
        <f t="shared" si="109"/>
        <v>440</v>
      </c>
      <c r="FZ54" s="125" t="str">
        <f>IF(FU54&lt;&gt;"", IF(RANK(FY54, FY$5:FY$62)+COUNTIF(FY$5:FY54,FY54)-1&lt;=(FZ$65-FX$63), RANK(FY54, FY$5:FY$62)+COUNTIF(FY$5:FY54,FY54)-1, ""), "")</f>
        <v/>
      </c>
      <c r="GA54" s="135">
        <f t="shared" si="110"/>
        <v>0</v>
      </c>
      <c r="GB54" s="123">
        <v>551</v>
      </c>
      <c r="GC54" s="123"/>
      <c r="GD54" s="124">
        <f t="shared" si="111"/>
        <v>1.2817828645869682E-2</v>
      </c>
      <c r="GE54" s="125">
        <f t="shared" si="112"/>
        <v>0</v>
      </c>
      <c r="GF54" s="125">
        <f t="shared" si="113"/>
        <v>551</v>
      </c>
      <c r="GG54" s="125" t="str">
        <f>IF(GB54&lt;&gt;"", IF(RANK(GF54, GF$5:GF$62)+COUNTIF(GF$5:GF54,GF54)-1&lt;=(GG$65-GE$63), RANK(GF54, GF$5:GF$62)+COUNTIF(GF$5:GF54,GF54)-1, ""), "")</f>
        <v/>
      </c>
      <c r="GH54" s="135">
        <f t="shared" si="114"/>
        <v>0</v>
      </c>
      <c r="GI54" s="123">
        <v>360</v>
      </c>
      <c r="GJ54" s="123"/>
      <c r="GK54" s="124">
        <f t="shared" si="115"/>
        <v>7.6778706705340387E-3</v>
      </c>
      <c r="GL54" s="125">
        <f t="shared" si="116"/>
        <v>0</v>
      </c>
      <c r="GM54" s="125">
        <f t="shared" si="117"/>
        <v>360</v>
      </c>
      <c r="GN54" s="125" t="str">
        <f>IF(GI54&lt;&gt;"", IF(RANK(GM54, GM$5:GM$62)+COUNTIF(GM$5:GM54,GM54)-1&lt;=(GN$65-GL$63), RANK(GM54, GM$5:GM$62)+COUNTIF(GM$5:GM54,GM54)-1, ""), "")</f>
        <v/>
      </c>
      <c r="GO54" s="135">
        <f t="shared" si="118"/>
        <v>0</v>
      </c>
      <c r="GP54" s="123">
        <v>260</v>
      </c>
      <c r="GQ54" s="123"/>
      <c r="GR54" s="124">
        <f t="shared" si="119"/>
        <v>5.2620926937866829E-3</v>
      </c>
      <c r="GS54" s="125">
        <f t="shared" si="120"/>
        <v>0</v>
      </c>
      <c r="GT54" s="125">
        <f t="shared" si="121"/>
        <v>260</v>
      </c>
      <c r="GU54" s="125" t="str">
        <f>IF(GP54&lt;&gt;"", IF(RANK(GT54, GT$5:GT$62)+COUNTIF(GT$5:GT54,GT54)-1&lt;=(GU$65-GS$63), RANK(GT54, GT$5:GT$62)+COUNTIF(GT$5:GT54,GT54)-1, ""), "")</f>
        <v/>
      </c>
      <c r="GV54" s="135">
        <f t="shared" si="122"/>
        <v>0</v>
      </c>
      <c r="GW54" s="123">
        <v>313</v>
      </c>
      <c r="GX54" s="123"/>
      <c r="GY54" s="124">
        <f t="shared" si="123"/>
        <v>7.3147931759756949E-3</v>
      </c>
      <c r="GZ54" s="125">
        <f t="shared" si="124"/>
        <v>0</v>
      </c>
      <c r="HA54" s="125">
        <f t="shared" si="125"/>
        <v>313</v>
      </c>
      <c r="HB54" s="125" t="str">
        <f>IF(GW54&lt;&gt;"", IF(RANK(HA54, HA$5:HA$62)+COUNTIF(HA$5:HA54,HA54)-1&lt;=(HB$65-GZ$63), RANK(HA54, HA$5:HA$62)+COUNTIF(HA$5:HA54,HA54)-1, ""), "")</f>
        <v/>
      </c>
      <c r="HC54" s="135">
        <f t="shared" si="126"/>
        <v>0</v>
      </c>
      <c r="HD54" s="123">
        <v>122</v>
      </c>
      <c r="HE54" s="123"/>
      <c r="HF54" s="124">
        <f t="shared" si="127"/>
        <v>2.8400493516772588E-3</v>
      </c>
      <c r="HG54" s="125">
        <f t="shared" si="128"/>
        <v>0</v>
      </c>
      <c r="HH54" s="125">
        <f t="shared" si="129"/>
        <v>122</v>
      </c>
      <c r="HI54" s="125" t="str">
        <f>IF(HD54&lt;&gt;"", IF(RANK(HH54, HH$5:HH$62)+COUNTIF(HH$5:HH54,HH54)-1&lt;=(HI$65-HG$63), RANK(HH54, HH$5:HH$62)+COUNTIF(HH$5:HH54,HH54)-1, ""), "")</f>
        <v/>
      </c>
      <c r="HJ54" s="135">
        <f t="shared" si="130"/>
        <v>0</v>
      </c>
      <c r="HK54" s="123">
        <v>69</v>
      </c>
      <c r="HL54" s="123"/>
      <c r="HM54" s="124">
        <f t="shared" si="131"/>
        <v>1.6886930983847283E-3</v>
      </c>
      <c r="HN54" s="125">
        <f t="shared" si="132"/>
        <v>0</v>
      </c>
      <c r="HO54" s="125">
        <f t="shared" si="133"/>
        <v>69</v>
      </c>
      <c r="HP54" s="125" t="str">
        <f>IF(HK54&lt;&gt;"", IF(RANK(HO54, HO$5:HO$62)+COUNTIF(HO$5:HO54,HO54)-1&lt;=(HP$65-HN$63), RANK(HO54, HO$5:HO$62)+COUNTIF(HO$5:HO54,HO54)-1, ""), "")</f>
        <v/>
      </c>
      <c r="HQ54" s="135">
        <f t="shared" si="134"/>
        <v>0</v>
      </c>
      <c r="HR54" s="123">
        <v>96</v>
      </c>
      <c r="HS54" s="123"/>
      <c r="HT54" s="124">
        <f t="shared" si="135"/>
        <v>2.3905572986702523E-3</v>
      </c>
      <c r="HU54" s="125">
        <f t="shared" si="136"/>
        <v>0</v>
      </c>
      <c r="HV54" s="125">
        <f t="shared" si="137"/>
        <v>96</v>
      </c>
      <c r="HW54" s="125" t="str">
        <f>IF(HR54&lt;&gt;"", IF(RANK(HV54, HV$5:HV$62)+COUNTIF(HV$5:HV54,HV54)-1&lt;=(HW$65-HU$63), RANK(HV54, HV$5:HV$62)+COUNTIF(HV$5:HV54,HV54)-1, ""), "")</f>
        <v/>
      </c>
      <c r="HX54" s="135">
        <f t="shared" si="138"/>
        <v>0</v>
      </c>
      <c r="HY54" s="123">
        <v>314</v>
      </c>
      <c r="HZ54" s="123"/>
      <c r="IA54" s="124">
        <f t="shared" si="139"/>
        <v>8.2766619220833986E-3</v>
      </c>
      <c r="IB54" s="125">
        <f t="shared" si="140"/>
        <v>0</v>
      </c>
      <c r="IC54" s="125">
        <f t="shared" si="141"/>
        <v>314</v>
      </c>
      <c r="ID54" s="125" t="str">
        <f>IF(HY54&lt;&gt;"", IF(RANK(IC54, IC$5:IC$62)+COUNTIF(IC$5:IC54,IC54)-1&lt;=(ID$65-IB$63), RANK(IC54, IC$5:IC$62)+COUNTIF(IC$5:IC54,IC54)-1, ""), "")</f>
        <v/>
      </c>
      <c r="IE54" s="135">
        <f t="shared" si="142"/>
        <v>0</v>
      </c>
      <c r="IF54" s="123">
        <v>405</v>
      </c>
      <c r="IG54" s="123"/>
      <c r="IH54" s="124">
        <f t="shared" si="143"/>
        <v>9.7875734068005506E-3</v>
      </c>
      <c r="II54" s="125">
        <f t="shared" si="144"/>
        <v>0</v>
      </c>
      <c r="IJ54" s="125">
        <f t="shared" si="145"/>
        <v>405</v>
      </c>
      <c r="IK54" s="125" t="str">
        <f>IF(IF54&lt;&gt;"", IF(RANK(IJ54, IJ$5:IJ$62)+COUNTIF(IJ$5:IJ54,IJ54)-1&lt;=(IK$65-II$63), RANK(IJ54, IJ$5:IJ$62)+COUNTIF(IJ$5:IJ54,IJ54)-1, ""), "")</f>
        <v/>
      </c>
      <c r="IL54" s="135">
        <f t="shared" si="146"/>
        <v>0</v>
      </c>
      <c r="IM54" s="123">
        <v>69</v>
      </c>
      <c r="IN54" s="123"/>
      <c r="IO54" s="124">
        <f t="shared" si="147"/>
        <v>1.6492578339747114E-3</v>
      </c>
      <c r="IP54" s="125">
        <f t="shared" si="148"/>
        <v>0</v>
      </c>
      <c r="IQ54" s="125">
        <f t="shared" si="149"/>
        <v>69</v>
      </c>
      <c r="IR54" s="125" t="str">
        <f>IF(IM54&lt;&gt;"", IF(RANK(IQ54, IQ$5:IQ$62)+COUNTIF(IQ$5:IQ54,IQ54)-1&lt;=(IR$65-IP$63), RANK(IQ54, IQ$5:IQ$62)+COUNTIF(IQ$5:IQ54,IQ54)-1, ""), "")</f>
        <v/>
      </c>
      <c r="IS54" s="135">
        <f t="shared" si="150"/>
        <v>0</v>
      </c>
      <c r="IT54" s="123">
        <v>1412</v>
      </c>
      <c r="IU54" s="123"/>
      <c r="IV54" s="124">
        <f t="shared" si="151"/>
        <v>2.9045131032212942E-2</v>
      </c>
      <c r="IW54" s="125">
        <f t="shared" si="152"/>
        <v>0</v>
      </c>
      <c r="IX54" s="125">
        <f t="shared" si="153"/>
        <v>1412</v>
      </c>
      <c r="IY54" s="125" t="str">
        <f>IF(IT54&lt;&gt;"", IF(RANK(IX54, IX$5:IX$62)+COUNTIF(IX$5:IX54,IX54)-1&lt;=(IY$65-IW$63), RANK(IX54, IX$5:IX$62)+COUNTIF(IX$5:IX54,IX54)-1, ""), "")</f>
        <v/>
      </c>
      <c r="IZ54" s="135">
        <f t="shared" si="154"/>
        <v>0</v>
      </c>
      <c r="JA54" s="123">
        <v>1534</v>
      </c>
      <c r="JB54" s="123"/>
      <c r="JC54" s="124">
        <f t="shared" si="155"/>
        <v>3.1204231082180636E-2</v>
      </c>
      <c r="JD54" s="125">
        <f t="shared" si="156"/>
        <v>0</v>
      </c>
      <c r="JE54" s="125">
        <f t="shared" si="157"/>
        <v>1534</v>
      </c>
      <c r="JF54" s="125" t="str">
        <f>IF(JA54&lt;&gt;"", IF(RANK(JE54, JE$5:JE$62)+COUNTIF(JE$5:JE54,JE54)-1&lt;=(JF$65-JD$63), RANK(JE54, JE$5:JE$62)+COUNTIF(JE$5:JE54,JE54)-1, ""), "")</f>
        <v/>
      </c>
      <c r="JG54" s="135">
        <f t="shared" si="158"/>
        <v>0</v>
      </c>
      <c r="JH54" s="123">
        <v>823</v>
      </c>
      <c r="JI54" s="123"/>
      <c r="JJ54" s="124">
        <f t="shared" si="159"/>
        <v>1.7151907967405122E-2</v>
      </c>
      <c r="JK54" s="125">
        <f t="shared" si="160"/>
        <v>0</v>
      </c>
      <c r="JL54" s="125">
        <f t="shared" si="161"/>
        <v>823</v>
      </c>
      <c r="JM54" s="125" t="str">
        <f>IF(JH54&lt;&gt;"", IF(RANK(JL54, JL$5:JL$62)+COUNTIF(JL$5:JL54,JL54)-1&lt;=(JM$65-JK$63), RANK(JL54, JL$5:JL$62)+COUNTIF(JL$5:JL54,JL54)-1, ""), "")</f>
        <v/>
      </c>
      <c r="JN54" s="135">
        <f t="shared" si="162"/>
        <v>0</v>
      </c>
      <c r="JO54" s="123">
        <v>665</v>
      </c>
      <c r="JP54" s="123"/>
      <c r="JQ54" s="124">
        <f t="shared" si="163"/>
        <v>1.466275659824047E-2</v>
      </c>
      <c r="JR54" s="125">
        <f t="shared" si="164"/>
        <v>0</v>
      </c>
      <c r="JS54" s="125">
        <f t="shared" si="165"/>
        <v>665</v>
      </c>
      <c r="JT54" s="125" t="str">
        <f>IF(JO54&lt;&gt;"", IF(RANK(JS54, JS$5:JS$62)+COUNTIF(JS$5:JS54,JS54)-1&lt;=(JT$65-JR$63), RANK(JS54, JS$5:JS$62)+COUNTIF(JS$5:JS54,JS54)-1, ""), "")</f>
        <v/>
      </c>
      <c r="JU54" s="135">
        <f t="shared" si="166"/>
        <v>0</v>
      </c>
      <c r="JV54" s="123">
        <v>506</v>
      </c>
      <c r="JW54" s="123"/>
      <c r="JX54" s="124">
        <f t="shared" si="167"/>
        <v>1.0434710880145179E-2</v>
      </c>
      <c r="JY54" s="125">
        <f t="shared" si="168"/>
        <v>0</v>
      </c>
      <c r="JZ54" s="125">
        <f t="shared" si="169"/>
        <v>506</v>
      </c>
      <c r="KA54" s="125" t="str">
        <f>IF(JV54&lt;&gt;"", IF(RANK(JZ54, JZ$5:JZ$62)+COUNTIF(JZ$5:JZ54,JZ54)-1&lt;=(KA$65-JY$63), RANK(JZ54, JZ$5:JZ$62)+COUNTIF(JZ$5:JZ54,JZ54)-1, ""), "")</f>
        <v/>
      </c>
      <c r="KB54" s="135">
        <f t="shared" si="170"/>
        <v>0</v>
      </c>
      <c r="KC54" s="132" t="str">
        <f t="shared" si="171"/>
        <v/>
      </c>
      <c r="KD54" s="36">
        <f t="shared" si="172"/>
        <v>18787</v>
      </c>
      <c r="KE54" s="36">
        <v>20004</v>
      </c>
      <c r="KF54" s="36">
        <f t="shared" si="173"/>
        <v>38791</v>
      </c>
      <c r="KG54" s="37"/>
      <c r="KH54" s="67" t="str">
        <f t="shared" si="184"/>
        <v/>
      </c>
      <c r="KI54" s="69" t="str">
        <f t="shared" si="185"/>
        <v/>
      </c>
      <c r="KJ54" s="69" t="str">
        <f t="shared" si="191"/>
        <v/>
      </c>
      <c r="KK54" s="69"/>
      <c r="KL54" s="66" t="str">
        <f t="shared" si="175"/>
        <v/>
      </c>
      <c r="KM54" s="69" t="str">
        <f t="shared" si="176"/>
        <v/>
      </c>
      <c r="KN54" s="67" t="str">
        <f t="shared" si="177"/>
        <v/>
      </c>
      <c r="KO54" s="67" t="str">
        <f>IF(KN54&lt;&gt;"", IF(RANK(KN54, $KN$5:$KN$62)+COUNTIF(KN$5:KN54,KN54)-1&lt;=(400-$KJ$63-$KM$63), RANK(KN54, $KN$5:$KN$62)+COUNTIF(KN$5:KN54,KN54)-1, ""), "")</f>
        <v/>
      </c>
      <c r="KP54" s="76" t="str">
        <f t="shared" si="178"/>
        <v/>
      </c>
      <c r="KQ54" s="86" t="str">
        <f t="shared" si="186"/>
        <v/>
      </c>
      <c r="KS54" s="126">
        <f t="shared" si="187"/>
        <v>1.2152768422639519E-3</v>
      </c>
      <c r="KT54" s="45">
        <f t="shared" si="188"/>
        <v>0</v>
      </c>
      <c r="KU54" s="53">
        <f t="shared" si="179"/>
        <v>-1.2152768422639519E-3</v>
      </c>
      <c r="KW54" s="80" t="str">
        <f t="shared" si="189"/>
        <v/>
      </c>
      <c r="KX54" s="45" t="str">
        <f t="shared" si="180"/>
        <v/>
      </c>
      <c r="KY54" s="45" t="str">
        <f t="shared" si="190"/>
        <v/>
      </c>
      <c r="KZ54" s="127" t="str">
        <f t="shared" si="181"/>
        <v/>
      </c>
    </row>
    <row r="55" spans="1:312" ht="15" customHeight="1" x14ac:dyDescent="0.2">
      <c r="A55" s="136" t="s">
        <v>221</v>
      </c>
      <c r="B55" s="137">
        <v>4652</v>
      </c>
      <c r="C55" s="137"/>
      <c r="D55" s="138">
        <f t="shared" si="182"/>
        <v>9.4265450861195546E-2</v>
      </c>
      <c r="E55" s="139">
        <f t="shared" si="9"/>
        <v>0</v>
      </c>
      <c r="F55" s="139">
        <f t="shared" si="183"/>
        <v>4652</v>
      </c>
      <c r="G55" s="139" t="str">
        <f>IF(B55&lt;&gt;"", IF(RANK(F55, F$5:F$62)+COUNTIF(F$5:F55,F55)-1&lt;=(G$65-E$63), RANK(F55, F$5:F$62)+COUNTIF(F$5:F55,F55)-1, ""), "")</f>
        <v/>
      </c>
      <c r="H55" s="140">
        <f t="shared" si="10"/>
        <v>0</v>
      </c>
      <c r="I55" s="137">
        <v>966</v>
      </c>
      <c r="J55" s="137"/>
      <c r="K55" s="138">
        <f t="shared" si="11"/>
        <v>2.1026054023463858E-2</v>
      </c>
      <c r="L55" s="139">
        <f t="shared" si="12"/>
        <v>0</v>
      </c>
      <c r="M55" s="139">
        <f t="shared" si="13"/>
        <v>966</v>
      </c>
      <c r="N55" s="139" t="str">
        <f>IF(I55&lt;&gt;"", IF(RANK(M55, M$5:M$62)+COUNTIF(M$5:M55,M55)-1&lt;=(N$65-L$63), RANK(M55, M$5:M$62)+COUNTIF(M$5:M55,M55)-1, ""), "")</f>
        <v/>
      </c>
      <c r="O55" s="140">
        <f t="shared" si="14"/>
        <v>0</v>
      </c>
      <c r="P55" s="137">
        <v>3311</v>
      </c>
      <c r="Q55" s="137"/>
      <c r="R55" s="138">
        <f t="shared" si="15"/>
        <v>7.9467178687147491E-2</v>
      </c>
      <c r="S55" s="139">
        <f t="shared" si="16"/>
        <v>0</v>
      </c>
      <c r="T55" s="139">
        <f t="shared" si="17"/>
        <v>3311</v>
      </c>
      <c r="U55" s="139" t="str">
        <f>IF(P55&lt;&gt;"", IF(RANK(T55, T$5:T$62)+COUNTIF(T$5:T55,T55)-1&lt;=(U$65-S$63), RANK(T55, T$5:T$62)+COUNTIF(T$5:T55,T55)-1, ""), "")</f>
        <v/>
      </c>
      <c r="V55" s="140">
        <f t="shared" si="18"/>
        <v>0</v>
      </c>
      <c r="W55" s="137">
        <v>277</v>
      </c>
      <c r="X55" s="137"/>
      <c r="Y55" s="138">
        <f t="shared" si="19"/>
        <v>6.9272513566909248E-3</v>
      </c>
      <c r="Z55" s="139">
        <f t="shared" si="20"/>
        <v>0</v>
      </c>
      <c r="AA55" s="139">
        <f t="shared" si="21"/>
        <v>277</v>
      </c>
      <c r="AB55" s="139" t="str">
        <f>IF(W55&lt;&gt;"", IF(RANK(AA55, AA$5:AA$62)+COUNTIF(AA$5:AA55,AA55)-1&lt;=(AB$65-Z$63), RANK(AA55, AA$5:AA$62)+COUNTIF(AA$5:AA55,AA55)-1, ""), "")</f>
        <v/>
      </c>
      <c r="AC55" s="140">
        <f t="shared" si="22"/>
        <v>0</v>
      </c>
      <c r="AD55" s="137">
        <v>82</v>
      </c>
      <c r="AE55" s="137"/>
      <c r="AF55" s="138">
        <f t="shared" si="23"/>
        <v>2.1152556363823968E-3</v>
      </c>
      <c r="AG55" s="139">
        <f t="shared" si="24"/>
        <v>0</v>
      </c>
      <c r="AH55" s="139">
        <f t="shared" si="25"/>
        <v>82</v>
      </c>
      <c r="AI55" s="139" t="str">
        <f>IF(AD55&lt;&gt;"", IF(RANK(AH55, AH$5:AH$62)+COUNTIF(AH$5:AH55,AH55)-1&lt;=(AI$65-AG$63), RANK(AH55, AH$5:AH$62)+COUNTIF(AH$5:AH55,AH55)-1, ""), "")</f>
        <v/>
      </c>
      <c r="AJ55" s="140">
        <f t="shared" si="26"/>
        <v>0</v>
      </c>
      <c r="AK55" s="137">
        <v>13408</v>
      </c>
      <c r="AL55" s="137"/>
      <c r="AM55" s="138">
        <f t="shared" si="27"/>
        <v>0.27177460220938482</v>
      </c>
      <c r="AN55" s="139">
        <f t="shared" si="28"/>
        <v>0</v>
      </c>
      <c r="AO55" s="139">
        <f t="shared" si="29"/>
        <v>13408</v>
      </c>
      <c r="AP55" s="139" t="str">
        <f>IF(AK55&lt;&gt;"", IF(RANK(AO55, AO$5:AO$62)+COUNTIF(AO$5:AO55,AO55)-1&lt;=(AP$65-AN$63), RANK(AO55, AO$5:AO$62)+COUNTIF(AO$5:AO55,AO55)-1, ""), "")</f>
        <v/>
      </c>
      <c r="AQ55" s="140">
        <f t="shared" si="30"/>
        <v>0</v>
      </c>
      <c r="AR55" s="137">
        <v>12136</v>
      </c>
      <c r="AS55" s="137"/>
      <c r="AT55" s="138">
        <f t="shared" si="31"/>
        <v>0.28646964403739023</v>
      </c>
      <c r="AU55" s="139">
        <f t="shared" si="32"/>
        <v>0</v>
      </c>
      <c r="AV55" s="139">
        <f t="shared" si="33"/>
        <v>12136</v>
      </c>
      <c r="AW55" s="139" t="str">
        <f>IF(AR55&lt;&gt;"", IF(RANK(AV55, AV$5:AV$62)+COUNTIF(AV$5:AV55,AV55)-1&lt;=(AW$65-AU$63), RANK(AV55, AV$5:AV$62)+COUNTIF(AV$5:AV55,AV55)-1, ""), "")</f>
        <v/>
      </c>
      <c r="AX55" s="140">
        <f t="shared" si="34"/>
        <v>0</v>
      </c>
      <c r="AY55" s="137">
        <v>18089</v>
      </c>
      <c r="AZ55" s="137"/>
      <c r="BA55" s="138">
        <f t="shared" si="35"/>
        <v>0.3662111549751999</v>
      </c>
      <c r="BB55" s="139">
        <f t="shared" si="36"/>
        <v>0</v>
      </c>
      <c r="BC55" s="139">
        <f t="shared" si="37"/>
        <v>18089</v>
      </c>
      <c r="BD55" s="139">
        <f>IF(AY55&lt;&gt;"", IF(RANK(BC55, BC$5:BC$62)+COUNTIF(BC$5:BC55,BC55)-1&lt;=(BD$65-BB$63), RANK(BC55, BC$5:BC$62)+COUNTIF(BC$5:BC55,BC55)-1, ""), "")</f>
        <v>2</v>
      </c>
      <c r="BE55" s="140">
        <f t="shared" si="38"/>
        <v>1</v>
      </c>
      <c r="BF55" s="137">
        <v>9668</v>
      </c>
      <c r="BG55" s="137"/>
      <c r="BH55" s="138">
        <f t="shared" si="39"/>
        <v>0.18973604160533805</v>
      </c>
      <c r="BI55" s="139">
        <f t="shared" si="40"/>
        <v>0</v>
      </c>
      <c r="BJ55" s="139">
        <f t="shared" si="41"/>
        <v>9668</v>
      </c>
      <c r="BK55" s="139" t="str">
        <f>IF(BF55&lt;&gt;"", IF(RANK(BJ55, BJ$5:BJ$62)+COUNTIF(BJ$5:BJ55,BJ55)-1&lt;=(BK$65-BI$63), RANK(BJ55, BJ$5:BJ$62)+COUNTIF(BJ$5:BJ55,BJ55)-1, ""), "")</f>
        <v/>
      </c>
      <c r="BL55" s="140">
        <f t="shared" si="42"/>
        <v>0</v>
      </c>
      <c r="BM55" s="137">
        <v>11670</v>
      </c>
      <c r="BN55" s="137"/>
      <c r="BO55" s="138">
        <f t="shared" si="43"/>
        <v>0.23693988183460907</v>
      </c>
      <c r="BP55" s="139">
        <f t="shared" si="44"/>
        <v>0</v>
      </c>
      <c r="BQ55" s="139">
        <f t="shared" si="45"/>
        <v>11670</v>
      </c>
      <c r="BR55" s="139" t="str">
        <f>IF(BM55&lt;&gt;"", IF(RANK(BQ55, BQ$5:BQ$62)+COUNTIF(BQ$5:BQ55,BQ55)-1&lt;=(BR$65-BP$63), RANK(BQ55, BQ$5:BQ$62)+COUNTIF(BQ$5:BQ55,BQ55)-1, ""), "")</f>
        <v/>
      </c>
      <c r="BS55" s="140">
        <f t="shared" si="46"/>
        <v>0</v>
      </c>
      <c r="BT55" s="137">
        <v>1504</v>
      </c>
      <c r="BU55" s="137"/>
      <c r="BV55" s="138">
        <f t="shared" si="47"/>
        <v>3.0125791202627993E-2</v>
      </c>
      <c r="BW55" s="139">
        <f t="shared" si="48"/>
        <v>0</v>
      </c>
      <c r="BX55" s="139">
        <f t="shared" si="49"/>
        <v>1504</v>
      </c>
      <c r="BY55" s="139" t="str">
        <f>IF(BT55&lt;&gt;"", IF(RANK(BX55, BX$5:BX$62)+COUNTIF(BX$5:BX55,BX55)-1&lt;=(BY$65-BW$63), RANK(BX55, BX$5:BX$62)+COUNTIF(BX$5:BX55,BX55)-1, ""), "")</f>
        <v/>
      </c>
      <c r="BZ55" s="140">
        <f t="shared" si="50"/>
        <v>0</v>
      </c>
      <c r="CA55" s="137">
        <v>7626</v>
      </c>
      <c r="CB55" s="137"/>
      <c r="CC55" s="138">
        <f t="shared" si="51"/>
        <v>0.15174911449834838</v>
      </c>
      <c r="CD55" s="139">
        <f t="shared" si="52"/>
        <v>0</v>
      </c>
      <c r="CE55" s="139">
        <f t="shared" si="53"/>
        <v>7626</v>
      </c>
      <c r="CF55" s="139" t="str">
        <f>IF(CA55&lt;&gt;"", IF(RANK(CE55, CE$5:CE$62)+COUNTIF(CE$5:CE55,CE55)-1&lt;=(CF$65-CD$63), RANK(CE55, CE$5:CE$62)+COUNTIF(CE$5:CE55,CE55)-1, ""), "")</f>
        <v/>
      </c>
      <c r="CG55" s="140">
        <f t="shared" si="54"/>
        <v>0</v>
      </c>
      <c r="CH55" s="137">
        <v>2758</v>
      </c>
      <c r="CI55" s="137"/>
      <c r="CJ55" s="138">
        <f t="shared" si="55"/>
        <v>5.3228857065657928E-2</v>
      </c>
      <c r="CK55" s="139">
        <f t="shared" si="56"/>
        <v>0</v>
      </c>
      <c r="CL55" s="139">
        <f t="shared" si="57"/>
        <v>2758</v>
      </c>
      <c r="CM55" s="139" t="str">
        <f>IF(CH55&lt;&gt;"", IF(RANK(CL55, CL$5:CL$62)+COUNTIF(CL$5:CL55,CL55)-1&lt;=(CM$65-CK$63), RANK(CL55, CL$5:CL$62)+COUNTIF(CL$5:CL55,CL55)-1, ""), "")</f>
        <v/>
      </c>
      <c r="CN55" s="140">
        <f t="shared" si="58"/>
        <v>0</v>
      </c>
      <c r="CO55" s="137">
        <v>30999</v>
      </c>
      <c r="CP55" s="137"/>
      <c r="CQ55" s="138">
        <f t="shared" si="59"/>
        <v>0.61178211959739492</v>
      </c>
      <c r="CR55" s="139">
        <f t="shared" si="60"/>
        <v>0</v>
      </c>
      <c r="CS55" s="139">
        <f t="shared" si="61"/>
        <v>30999</v>
      </c>
      <c r="CT55" s="139">
        <f>IF(CO55&lt;&gt;"", IF(RANK(CS55, CS$5:CS$62)+COUNTIF(CS$5:CS55,CS55)-1&lt;=(CT$65-CR$63), RANK(CS55, CS$5:CS$62)+COUNTIF(CS$5:CS55,CS55)-1, ""), "")</f>
        <v>2</v>
      </c>
      <c r="CU55" s="140">
        <f t="shared" si="62"/>
        <v>1</v>
      </c>
      <c r="CV55" s="137">
        <v>14984</v>
      </c>
      <c r="CW55" s="137"/>
      <c r="CX55" s="138">
        <f t="shared" si="63"/>
        <v>0.32044482463644142</v>
      </c>
      <c r="CY55" s="139">
        <f t="shared" si="64"/>
        <v>0</v>
      </c>
      <c r="CZ55" s="139">
        <f t="shared" si="65"/>
        <v>14984</v>
      </c>
      <c r="DA55" s="139" t="str">
        <f>IF(CV55&lt;&gt;"", IF(RANK(CZ55, CZ$5:CZ$62)+COUNTIF(CZ$5:CZ55,CZ55)-1&lt;=(DA$65-CY$63), RANK(CZ55, CZ$5:CZ$62)+COUNTIF(CZ$5:CZ55,CZ55)-1, ""), "")</f>
        <v/>
      </c>
      <c r="DB55" s="140">
        <f t="shared" si="66"/>
        <v>0</v>
      </c>
      <c r="DC55" s="137">
        <v>486</v>
      </c>
      <c r="DD55" s="137"/>
      <c r="DE55" s="138">
        <f t="shared" si="67"/>
        <v>9.4196999651122229E-3</v>
      </c>
      <c r="DF55" s="139">
        <f t="shared" si="68"/>
        <v>0</v>
      </c>
      <c r="DG55" s="139">
        <f t="shared" si="69"/>
        <v>486</v>
      </c>
      <c r="DH55" s="139" t="str">
        <f>IF(DC55&lt;&gt;"", IF(RANK(DG55, DG$5:DG$62)+COUNTIF(DG$5:DG55,DG55)-1&lt;=(DH$65-DF$63), RANK(DG55, DG$5:DG$62)+COUNTIF(DG$5:DG55,DG55)-1, ""), "")</f>
        <v/>
      </c>
      <c r="DI55" s="140">
        <f t="shared" si="70"/>
        <v>0</v>
      </c>
      <c r="DJ55" s="137">
        <v>945</v>
      </c>
      <c r="DK55" s="137"/>
      <c r="DL55" s="138">
        <f t="shared" si="71"/>
        <v>1.9569674252935453E-2</v>
      </c>
      <c r="DM55" s="139">
        <f t="shared" si="72"/>
        <v>0</v>
      </c>
      <c r="DN55" s="139">
        <f t="shared" si="73"/>
        <v>945</v>
      </c>
      <c r="DO55" s="139" t="str">
        <f>IF(DJ55&lt;&gt;"", IF(RANK(DN55, DN$5:DN$62)+COUNTIF(DN$5:DN55,DN55)-1&lt;=(DO$65-DM$63), RANK(DN55, DN$5:DN$62)+COUNTIF(DN$5:DN55,DN55)-1, ""), "")</f>
        <v/>
      </c>
      <c r="DP55" s="140">
        <f t="shared" si="74"/>
        <v>0</v>
      </c>
      <c r="DQ55" s="137">
        <v>321</v>
      </c>
      <c r="DR55" s="137"/>
      <c r="DS55" s="138">
        <f t="shared" si="75"/>
        <v>6.5780036476157299E-3</v>
      </c>
      <c r="DT55" s="139">
        <f t="shared" si="76"/>
        <v>0</v>
      </c>
      <c r="DU55" s="139">
        <f t="shared" si="77"/>
        <v>321</v>
      </c>
      <c r="DV55" s="139" t="str">
        <f>IF(DQ55&lt;&gt;"", IF(RANK(DU55, DU$5:DU$62)+COUNTIF(DU$5:DU55,DU55)-1&lt;=(DV$65-DT$63), RANK(DU55, DU$5:DU$62)+COUNTIF(DU$5:DU55,DU55)-1, ""), "")</f>
        <v/>
      </c>
      <c r="DW55" s="140">
        <f t="shared" si="78"/>
        <v>0</v>
      </c>
      <c r="DX55" s="137">
        <v>1039</v>
      </c>
      <c r="DY55" s="137"/>
      <c r="DZ55" s="138">
        <f t="shared" si="79"/>
        <v>2.2700954794730058E-2</v>
      </c>
      <c r="EA55" s="139">
        <f t="shared" si="80"/>
        <v>0</v>
      </c>
      <c r="EB55" s="139">
        <f t="shared" si="81"/>
        <v>1039</v>
      </c>
      <c r="EC55" s="139" t="str">
        <f>IF(DX55&lt;&gt;"", IF(RANK(EB55, EB$5:EB$62)+COUNTIF(EB$5:EB55,EB55)-1&lt;=(EC$65-EA$63), RANK(EB55, EB$5:EB$62)+COUNTIF(EB$5:EB55,EB55)-1, ""), "")</f>
        <v/>
      </c>
      <c r="ED55" s="140">
        <f t="shared" si="82"/>
        <v>0</v>
      </c>
      <c r="EE55" s="137">
        <v>304</v>
      </c>
      <c r="EF55" s="137"/>
      <c r="EG55" s="138">
        <f t="shared" si="83"/>
        <v>5.8272153961164679E-3</v>
      </c>
      <c r="EH55" s="139">
        <f t="shared" si="84"/>
        <v>0</v>
      </c>
      <c r="EI55" s="139">
        <f t="shared" si="85"/>
        <v>304</v>
      </c>
      <c r="EJ55" s="139" t="str">
        <f>IF(EE55&lt;&gt;"", IF(RANK(EI55, EI$5:EI$62)+COUNTIF(EI$5:EI55,EI55)-1&lt;=(EJ$65-EH$63), RANK(EI55, EI$5:EI$62)+COUNTIF(EI$5:EI55,EI55)-1, ""), "")</f>
        <v/>
      </c>
      <c r="EK55" s="140">
        <f t="shared" si="86"/>
        <v>0</v>
      </c>
      <c r="EL55" s="137">
        <v>476</v>
      </c>
      <c r="EM55" s="137"/>
      <c r="EN55" s="138">
        <f t="shared" si="87"/>
        <v>1.0163122384490563E-2</v>
      </c>
      <c r="EO55" s="139">
        <f t="shared" si="88"/>
        <v>0</v>
      </c>
      <c r="EP55" s="139">
        <f t="shared" si="89"/>
        <v>476</v>
      </c>
      <c r="EQ55" s="139" t="str">
        <f>IF(EL55&lt;&gt;"", IF(RANK(EP55, EP$5:EP$62)+COUNTIF(EP$5:EP55,EP55)-1&lt;=(EQ$65-EO$63), RANK(EP55, EP$5:EP$62)+COUNTIF(EP$5:EP55,EP55)-1, ""), "")</f>
        <v/>
      </c>
      <c r="ER55" s="140">
        <f t="shared" si="90"/>
        <v>0</v>
      </c>
      <c r="ES55" s="137">
        <v>259</v>
      </c>
      <c r="ET55" s="137"/>
      <c r="EU55" s="138">
        <f t="shared" si="91"/>
        <v>5.1480818922679389E-3</v>
      </c>
      <c r="EV55" s="139">
        <f t="shared" si="92"/>
        <v>0</v>
      </c>
      <c r="EW55" s="139">
        <f t="shared" si="93"/>
        <v>259</v>
      </c>
      <c r="EX55" s="139" t="str">
        <f>IF(ES55&lt;&gt;"", IF(RANK(EW55, EW$5:EW$62)+COUNTIF(EW$5:EW55,EW55)-1&lt;=(EX$65-EV$63), RANK(EW55, EW$5:EW$62)+COUNTIF(EW$5:EW55,EW55)-1, ""), "")</f>
        <v/>
      </c>
      <c r="EY55" s="140">
        <f t="shared" si="94"/>
        <v>0</v>
      </c>
      <c r="EZ55" s="137">
        <v>957</v>
      </c>
      <c r="FA55" s="137"/>
      <c r="FB55" s="138">
        <f t="shared" si="95"/>
        <v>1.905235914791957E-2</v>
      </c>
      <c r="FC55" s="139">
        <f t="shared" si="96"/>
        <v>0</v>
      </c>
      <c r="FD55" s="139">
        <f t="shared" si="97"/>
        <v>957</v>
      </c>
      <c r="FE55" s="139" t="str">
        <f>IF(EZ55&lt;&gt;"", IF(RANK(FD55, FD$5:FD$62)+COUNTIF(FD$5:FD55,FD55)-1&lt;=(FE$65-FC$63), RANK(FD55, FD$5:FD$62)+COUNTIF(FD$5:FD55,FD55)-1, ""), "")</f>
        <v/>
      </c>
      <c r="FF55" s="140">
        <f t="shared" si="98"/>
        <v>0</v>
      </c>
      <c r="FG55" s="137">
        <v>314</v>
      </c>
      <c r="FH55" s="137"/>
      <c r="FI55" s="138">
        <f t="shared" si="99"/>
        <v>6.7377636632834793E-3</v>
      </c>
      <c r="FJ55" s="139">
        <f t="shared" si="100"/>
        <v>0</v>
      </c>
      <c r="FK55" s="139">
        <f t="shared" si="101"/>
        <v>314</v>
      </c>
      <c r="FL55" s="139" t="str">
        <f>IF(FG55&lt;&gt;"", IF(RANK(FK55, FK$5:FK$62)+COUNTIF(FK$5:FK55,FK55)-1&lt;=(FL$65-FJ$63), RANK(FK55, FK$5:FK$62)+COUNTIF(FK$5:FK55,FK55)-1, ""), "")</f>
        <v/>
      </c>
      <c r="FM55" s="140">
        <f t="shared" si="102"/>
        <v>0</v>
      </c>
      <c r="FN55" s="137">
        <v>519</v>
      </c>
      <c r="FO55" s="137"/>
      <c r="FP55" s="138">
        <f t="shared" si="103"/>
        <v>1.1240822161096793E-2</v>
      </c>
      <c r="FQ55" s="139">
        <f t="shared" si="104"/>
        <v>0</v>
      </c>
      <c r="FR55" s="139">
        <f t="shared" si="105"/>
        <v>519</v>
      </c>
      <c r="FS55" s="139" t="str">
        <f>IF(FN55&lt;&gt;"", IF(RANK(FR55, FR$5:FR$62)+COUNTIF(FR$5:FR55,FR55)-1&lt;=(FS$65-FQ$63), RANK(FR55, FR$5:FR$62)+COUNTIF(FR$5:FR55,FR55)-1, ""), "")</f>
        <v/>
      </c>
      <c r="FT55" s="140">
        <f t="shared" si="106"/>
        <v>0</v>
      </c>
      <c r="FU55" s="137">
        <v>6236</v>
      </c>
      <c r="FV55" s="137"/>
      <c r="FW55" s="138">
        <f t="shared" si="107"/>
        <v>0.13368777601509241</v>
      </c>
      <c r="FX55" s="139">
        <f t="shared" si="108"/>
        <v>0</v>
      </c>
      <c r="FY55" s="139">
        <f t="shared" si="109"/>
        <v>6236</v>
      </c>
      <c r="FZ55" s="139" t="str">
        <f>IF(FU55&lt;&gt;"", IF(RANK(FY55, FY$5:FY$62)+COUNTIF(FY$5:FY55,FY55)-1&lt;=(FZ$65-FX$63), RANK(FY55, FY$5:FY$62)+COUNTIF(FY$5:FY55,FY55)-1, ""), "")</f>
        <v/>
      </c>
      <c r="GA55" s="140">
        <f t="shared" si="110"/>
        <v>0</v>
      </c>
      <c r="GB55" s="137">
        <v>6721</v>
      </c>
      <c r="GC55" s="137"/>
      <c r="GD55" s="138">
        <f t="shared" si="111"/>
        <v>0.15634959406332147</v>
      </c>
      <c r="GE55" s="139">
        <f t="shared" si="112"/>
        <v>0</v>
      </c>
      <c r="GF55" s="139">
        <f t="shared" si="113"/>
        <v>6721</v>
      </c>
      <c r="GG55" s="139" t="str">
        <f>IF(GB55&lt;&gt;"", IF(RANK(GF55, GF$5:GF$62)+COUNTIF(GF$5:GF55,GF55)-1&lt;=(GG$65-GE$63), RANK(GF55, GF$5:GF$62)+COUNTIF(GF$5:GF55,GF55)-1, ""), "")</f>
        <v/>
      </c>
      <c r="GH55" s="140">
        <f t="shared" si="114"/>
        <v>0</v>
      </c>
      <c r="GI55" s="137">
        <v>5179</v>
      </c>
      <c r="GJ55" s="137"/>
      <c r="GK55" s="138">
        <f t="shared" si="115"/>
        <v>0.11045470056304385</v>
      </c>
      <c r="GL55" s="139">
        <f t="shared" si="116"/>
        <v>0</v>
      </c>
      <c r="GM55" s="139">
        <f t="shared" si="117"/>
        <v>5179</v>
      </c>
      <c r="GN55" s="139" t="str">
        <f>IF(GI55&lt;&gt;"", IF(RANK(GM55, GM$5:GM$62)+COUNTIF(GM$5:GM55,GM55)-1&lt;=(GN$65-GL$63), RANK(GM55, GM$5:GM$62)+COUNTIF(GM$5:GM55,GM55)-1, ""), "")</f>
        <v/>
      </c>
      <c r="GO55" s="140">
        <f t="shared" si="118"/>
        <v>0</v>
      </c>
      <c r="GP55" s="137">
        <v>7650</v>
      </c>
      <c r="GQ55" s="137"/>
      <c r="GR55" s="138">
        <f t="shared" si="119"/>
        <v>0.15482695810564662</v>
      </c>
      <c r="GS55" s="139">
        <f t="shared" si="120"/>
        <v>0</v>
      </c>
      <c r="GT55" s="139">
        <f t="shared" si="121"/>
        <v>7650</v>
      </c>
      <c r="GU55" s="139" t="str">
        <f>IF(GP55&lt;&gt;"", IF(RANK(GT55, GT$5:GT$62)+COUNTIF(GT$5:GT55,GT55)-1&lt;=(GU$65-GS$63), RANK(GT55, GT$5:GT$62)+COUNTIF(GT$5:GT55,GT55)-1, ""), "")</f>
        <v/>
      </c>
      <c r="GV55" s="140">
        <f t="shared" si="122"/>
        <v>0</v>
      </c>
      <c r="GW55" s="137">
        <v>9140</v>
      </c>
      <c r="GX55" s="137"/>
      <c r="GY55" s="138">
        <f t="shared" si="123"/>
        <v>0.21360130871698996</v>
      </c>
      <c r="GZ55" s="139">
        <f t="shared" si="124"/>
        <v>0</v>
      </c>
      <c r="HA55" s="139">
        <f t="shared" si="125"/>
        <v>9140</v>
      </c>
      <c r="HB55" s="139" t="str">
        <f>IF(GW55&lt;&gt;"", IF(RANK(HA55, HA$5:HA$62)+COUNTIF(HA$5:HA55,HA55)-1&lt;=(HB$65-GZ$63), RANK(HA55, HA$5:HA$62)+COUNTIF(HA$5:HA55,HA55)-1, ""), "")</f>
        <v/>
      </c>
      <c r="HC55" s="140">
        <f t="shared" si="126"/>
        <v>0</v>
      </c>
      <c r="HD55" s="137">
        <v>2755</v>
      </c>
      <c r="HE55" s="137"/>
      <c r="HF55" s="138">
        <f t="shared" si="127"/>
        <v>6.4133901343203667E-2</v>
      </c>
      <c r="HG55" s="139">
        <f t="shared" si="128"/>
        <v>0</v>
      </c>
      <c r="HH55" s="139">
        <f t="shared" si="129"/>
        <v>2755</v>
      </c>
      <c r="HI55" s="139" t="str">
        <f>IF(HD55&lt;&gt;"", IF(RANK(HH55, HH$5:HH$62)+COUNTIF(HH$5:HH55,HH55)-1&lt;=(HI$65-HG$63), RANK(HH55, HH$5:HH$62)+COUNTIF(HH$5:HH55,HH55)-1, ""), "")</f>
        <v/>
      </c>
      <c r="HJ55" s="140">
        <f t="shared" si="130"/>
        <v>0</v>
      </c>
      <c r="HK55" s="137">
        <v>1673</v>
      </c>
      <c r="HL55" s="137"/>
      <c r="HM55" s="138">
        <f t="shared" si="131"/>
        <v>4.0944689182574642E-2</v>
      </c>
      <c r="HN55" s="139">
        <f t="shared" si="132"/>
        <v>0</v>
      </c>
      <c r="HO55" s="139">
        <f t="shared" si="133"/>
        <v>1673</v>
      </c>
      <c r="HP55" s="139" t="str">
        <f>IF(HK55&lt;&gt;"", IF(RANK(HO55, HO$5:HO$62)+COUNTIF(HO$5:HO55,HO55)-1&lt;=(HP$65-HN$63), RANK(HO55, HO$5:HO$62)+COUNTIF(HO$5:HO55,HO55)-1, ""), "")</f>
        <v/>
      </c>
      <c r="HQ55" s="140">
        <f t="shared" si="134"/>
        <v>0</v>
      </c>
      <c r="HR55" s="137">
        <v>2577</v>
      </c>
      <c r="HS55" s="137"/>
      <c r="HT55" s="138">
        <f t="shared" si="135"/>
        <v>6.4171522486179591E-2</v>
      </c>
      <c r="HU55" s="139">
        <f t="shared" si="136"/>
        <v>0</v>
      </c>
      <c r="HV55" s="139">
        <f t="shared" si="137"/>
        <v>2577</v>
      </c>
      <c r="HW55" s="139" t="str">
        <f>IF(HR55&lt;&gt;"", IF(RANK(HV55, HV$5:HV$62)+COUNTIF(HV$5:HV55,HV55)-1&lt;=(HW$65-HU$63), RANK(HV55, HV$5:HV$62)+COUNTIF(HV$5:HV55,HV55)-1, ""), "")</f>
        <v/>
      </c>
      <c r="HX55" s="140">
        <f t="shared" si="138"/>
        <v>0</v>
      </c>
      <c r="HY55" s="137">
        <v>6900</v>
      </c>
      <c r="HZ55" s="137"/>
      <c r="IA55" s="138">
        <f t="shared" si="139"/>
        <v>0.18187569191839317</v>
      </c>
      <c r="IB55" s="139">
        <f t="shared" si="140"/>
        <v>0</v>
      </c>
      <c r="IC55" s="139">
        <f t="shared" si="141"/>
        <v>6900</v>
      </c>
      <c r="ID55" s="139" t="str">
        <f>IF(HY55&lt;&gt;"", IF(RANK(IC55, IC$5:IC$62)+COUNTIF(IC$5:IC55,IC55)-1&lt;=(ID$65-IB$63), RANK(IC55, IC$5:IC$62)+COUNTIF(IC$5:IC55,IC55)-1, ""), "")</f>
        <v/>
      </c>
      <c r="IE55" s="140">
        <f t="shared" si="142"/>
        <v>0</v>
      </c>
      <c r="IF55" s="137">
        <v>15995</v>
      </c>
      <c r="IG55" s="137"/>
      <c r="IH55" s="138">
        <f t="shared" si="143"/>
        <v>0.3865487324488267</v>
      </c>
      <c r="II55" s="139">
        <f t="shared" si="144"/>
        <v>0</v>
      </c>
      <c r="IJ55" s="139">
        <f t="shared" si="145"/>
        <v>15995</v>
      </c>
      <c r="IK55" s="139" t="str">
        <f>IF(IF55&lt;&gt;"", IF(RANK(IJ55, IJ$5:IJ$62)+COUNTIF(IJ$5:IJ55,IJ55)-1&lt;=(IK$65-II$63), RANK(IJ55, IJ$5:IJ$62)+COUNTIF(IJ$5:IJ55,IJ55)-1, ""), "")</f>
        <v/>
      </c>
      <c r="IL55" s="140">
        <f t="shared" si="146"/>
        <v>0</v>
      </c>
      <c r="IM55" s="137">
        <v>1592</v>
      </c>
      <c r="IN55" s="137"/>
      <c r="IO55" s="138">
        <f t="shared" si="147"/>
        <v>3.8052441618662905E-2</v>
      </c>
      <c r="IP55" s="139">
        <f t="shared" si="148"/>
        <v>0</v>
      </c>
      <c r="IQ55" s="139">
        <f t="shared" si="149"/>
        <v>1592</v>
      </c>
      <c r="IR55" s="139" t="str">
        <f>IF(IM55&lt;&gt;"", IF(RANK(IQ55, IQ$5:IQ$62)+COUNTIF(IQ$5:IQ55,IQ55)-1&lt;=(IR$65-IP$63), RANK(IQ55, IQ$5:IQ$62)+COUNTIF(IQ$5:IQ55,IQ55)-1, ""), "")</f>
        <v/>
      </c>
      <c r="IS55" s="140">
        <f t="shared" si="150"/>
        <v>0</v>
      </c>
      <c r="IT55" s="137">
        <v>2083</v>
      </c>
      <c r="IU55" s="137"/>
      <c r="IV55" s="138">
        <f t="shared" si="151"/>
        <v>4.2847739334348128E-2</v>
      </c>
      <c r="IW55" s="139">
        <f t="shared" si="152"/>
        <v>0</v>
      </c>
      <c r="IX55" s="139">
        <f t="shared" si="153"/>
        <v>2083</v>
      </c>
      <c r="IY55" s="139" t="str">
        <f>IF(IT55&lt;&gt;"", IF(RANK(IX55, IX$5:IX$62)+COUNTIF(IX$5:IX55,IX55)-1&lt;=(IY$65-IW$63), RANK(IX55, IX$5:IX$62)+COUNTIF(IX$5:IX55,IX55)-1, ""), "")</f>
        <v/>
      </c>
      <c r="IZ55" s="140">
        <f t="shared" si="154"/>
        <v>0</v>
      </c>
      <c r="JA55" s="137">
        <v>6908</v>
      </c>
      <c r="JB55" s="137"/>
      <c r="JC55" s="138">
        <f t="shared" si="155"/>
        <v>0.1405207485760781</v>
      </c>
      <c r="JD55" s="139">
        <f t="shared" si="156"/>
        <v>0</v>
      </c>
      <c r="JE55" s="139">
        <f t="shared" si="157"/>
        <v>6908</v>
      </c>
      <c r="JF55" s="139" t="str">
        <f>IF(JA55&lt;&gt;"", IF(RANK(JE55, JE$5:JE$62)+COUNTIF(JE$5:JE55,JE55)-1&lt;=(JF$65-JD$63), RANK(JE55, JE$5:JE$62)+COUNTIF(JE$5:JE55,JE55)-1, ""), "")</f>
        <v/>
      </c>
      <c r="JG55" s="140">
        <f t="shared" si="158"/>
        <v>0</v>
      </c>
      <c r="JH55" s="137">
        <v>2089</v>
      </c>
      <c r="JI55" s="137"/>
      <c r="JJ55" s="138">
        <f t="shared" si="159"/>
        <v>4.3536252422733054E-2</v>
      </c>
      <c r="JK55" s="139">
        <f t="shared" si="160"/>
        <v>0</v>
      </c>
      <c r="JL55" s="139">
        <f t="shared" si="161"/>
        <v>2089</v>
      </c>
      <c r="JM55" s="139" t="str">
        <f>IF(JH55&lt;&gt;"", IF(RANK(JL55, JL$5:JL$62)+COUNTIF(JL$5:JL55,JL55)-1&lt;=(JM$65-JK$63), RANK(JL55, JL$5:JL$62)+COUNTIF(JL$5:JL55,JL55)-1, ""), "")</f>
        <v/>
      </c>
      <c r="JN55" s="140">
        <f t="shared" si="162"/>
        <v>0</v>
      </c>
      <c r="JO55" s="137">
        <v>10689</v>
      </c>
      <c r="JP55" s="137"/>
      <c r="JQ55" s="138">
        <f t="shared" si="163"/>
        <v>0.2356845192159284</v>
      </c>
      <c r="JR55" s="139">
        <f t="shared" si="164"/>
        <v>0</v>
      </c>
      <c r="JS55" s="139">
        <f t="shared" si="165"/>
        <v>10689</v>
      </c>
      <c r="JT55" s="139" t="str">
        <f>IF(JO55&lt;&gt;"", IF(RANK(JS55, JS$5:JS$62)+COUNTIF(JS$5:JS55,JS55)-1&lt;=(JT$65-JR$63), RANK(JS55, JS$5:JS$62)+COUNTIF(JS$5:JS55,JS55)-1, ""), "")</f>
        <v/>
      </c>
      <c r="JU55" s="140">
        <f t="shared" si="166"/>
        <v>0</v>
      </c>
      <c r="JV55" s="137">
        <v>10671</v>
      </c>
      <c r="JW55" s="137"/>
      <c r="JX55" s="138">
        <f t="shared" si="167"/>
        <v>0.22005691660480078</v>
      </c>
      <c r="JY55" s="139">
        <f t="shared" si="168"/>
        <v>0</v>
      </c>
      <c r="JZ55" s="139">
        <f t="shared" si="169"/>
        <v>10671</v>
      </c>
      <c r="KA55" s="139" t="str">
        <f>IF(JV55&lt;&gt;"", IF(RANK(JZ55, JZ$5:JZ$62)+COUNTIF(JZ$5:JZ55,JZ55)-1&lt;=(KA$65-JY$63), RANK(JZ55, JZ$5:JZ$62)+COUNTIF(JZ$5:JZ55,JZ55)-1, ""), "")</f>
        <v/>
      </c>
      <c r="KB55" s="140">
        <f t="shared" si="170"/>
        <v>0</v>
      </c>
      <c r="KC55" s="141">
        <f t="shared" si="171"/>
        <v>2</v>
      </c>
      <c r="KD55" s="142">
        <f t="shared" si="172"/>
        <v>236608</v>
      </c>
      <c r="KE55" s="142">
        <v>219051</v>
      </c>
      <c r="KF55" s="142">
        <f t="shared" si="173"/>
        <v>455659</v>
      </c>
      <c r="KG55" s="143"/>
      <c r="KH55" s="144">
        <f t="shared" si="184"/>
        <v>455659</v>
      </c>
      <c r="KI55" s="145">
        <f t="shared" si="185"/>
        <v>2</v>
      </c>
      <c r="KJ55" s="145" t="str">
        <f t="shared" si="191"/>
        <v/>
      </c>
      <c r="KK55" s="145"/>
      <c r="KL55" s="146">
        <f t="shared" si="175"/>
        <v>5.8700788415953831</v>
      </c>
      <c r="KM55" s="145">
        <f t="shared" si="176"/>
        <v>5</v>
      </c>
      <c r="KN55" s="144">
        <f>IF(KH55&lt;&gt;"", KH55-KM55*KK$63, "")</f>
        <v>67539</v>
      </c>
      <c r="KO55" s="144">
        <f>IF(KN55&lt;&gt;"", IF(RANK(KN55, $KN$5:$KN$62)+COUNTIF(KN$5:KN55,KN55)-1&lt;=(400-$KJ$63-$KM$63), RANK(KN55, $KN$5:$KN$62)+COUNTIF(KN$5:KN55,KN55)-1, ""), "")</f>
        <v>1</v>
      </c>
      <c r="KP55" s="144">
        <f t="shared" si="178"/>
        <v>6</v>
      </c>
      <c r="KQ55" s="147">
        <f t="shared" si="186"/>
        <v>4</v>
      </c>
      <c r="KS55" s="149">
        <f t="shared" si="187"/>
        <v>1.427526567165451E-2</v>
      </c>
      <c r="KT55" s="150">
        <f t="shared" si="188"/>
        <v>1.4999999999999999E-2</v>
      </c>
      <c r="KU55" s="151">
        <f t="shared" si="179"/>
        <v>7.2473432834548913E-4</v>
      </c>
      <c r="KW55" s="152">
        <f t="shared" si="189"/>
        <v>455659</v>
      </c>
      <c r="KX55" s="150">
        <f t="shared" si="180"/>
        <v>1.4638771787453023E-2</v>
      </c>
      <c r="KY55" s="150">
        <f t="shared" si="190"/>
        <v>1.4999999999999999E-2</v>
      </c>
      <c r="KZ55" s="153">
        <f t="shared" si="181"/>
        <v>3.6122821254697644E-4</v>
      </c>
    </row>
    <row r="56" spans="1:312" ht="15" customHeight="1" x14ac:dyDescent="0.2">
      <c r="A56" s="128" t="s">
        <v>222</v>
      </c>
      <c r="B56" s="123"/>
      <c r="C56" s="123"/>
      <c r="D56" s="124" t="str">
        <f t="shared" si="182"/>
        <v/>
      </c>
      <c r="E56" s="125" t="str">
        <f t="shared" si="9"/>
        <v/>
      </c>
      <c r="F56" s="125" t="str">
        <f t="shared" si="183"/>
        <v/>
      </c>
      <c r="G56" s="125" t="str">
        <f>IF(B56&lt;&gt;"", IF(RANK(F56, F$5:F$62)+COUNTIF(F$5:F56,F56)-1&lt;=(G$65-E$63), RANK(F56, F$5:F$62)+COUNTIF(F$5:F56,F56)-1, ""), "")</f>
        <v/>
      </c>
      <c r="H56" s="135" t="str">
        <f t="shared" si="10"/>
        <v/>
      </c>
      <c r="I56" s="123"/>
      <c r="J56" s="123"/>
      <c r="K56" s="124" t="str">
        <f t="shared" si="11"/>
        <v/>
      </c>
      <c r="L56" s="125" t="str">
        <f t="shared" si="12"/>
        <v/>
      </c>
      <c r="M56" s="125" t="str">
        <f t="shared" si="13"/>
        <v/>
      </c>
      <c r="N56" s="125" t="str">
        <f>IF(I56&lt;&gt;"", IF(RANK(M56, M$5:M$62)+COUNTIF(M$5:M56,M56)-1&lt;=(N$65-L$63), RANK(M56, M$5:M$62)+COUNTIF(M$5:M56,M56)-1, ""), "")</f>
        <v/>
      </c>
      <c r="O56" s="135" t="str">
        <f t="shared" si="14"/>
        <v/>
      </c>
      <c r="P56" s="123"/>
      <c r="Q56" s="123"/>
      <c r="R56" s="124" t="str">
        <f t="shared" si="15"/>
        <v/>
      </c>
      <c r="S56" s="125" t="str">
        <f t="shared" si="16"/>
        <v/>
      </c>
      <c r="T56" s="125" t="str">
        <f t="shared" si="17"/>
        <v/>
      </c>
      <c r="U56" s="125" t="str">
        <f>IF(P56&lt;&gt;"", IF(RANK(T56, T$5:T$62)+COUNTIF(T$5:T56,T56)-1&lt;=(U$65-S$63), RANK(T56, T$5:T$62)+COUNTIF(T$5:T56,T56)-1, ""), "")</f>
        <v/>
      </c>
      <c r="V56" s="135" t="str">
        <f t="shared" si="18"/>
        <v/>
      </c>
      <c r="W56" s="123"/>
      <c r="X56" s="123"/>
      <c r="Y56" s="124" t="str">
        <f t="shared" si="19"/>
        <v/>
      </c>
      <c r="Z56" s="125" t="str">
        <f t="shared" si="20"/>
        <v/>
      </c>
      <c r="AA56" s="125" t="str">
        <f t="shared" si="21"/>
        <v/>
      </c>
      <c r="AB56" s="125" t="str">
        <f>IF(W56&lt;&gt;"", IF(RANK(AA56, AA$5:AA$62)+COUNTIF(AA$5:AA56,AA56)-1&lt;=(AB$65-Z$63), RANK(AA56, AA$5:AA$62)+COUNTIF(AA$5:AA56,AA56)-1, ""), "")</f>
        <v/>
      </c>
      <c r="AC56" s="135" t="str">
        <f t="shared" si="22"/>
        <v/>
      </c>
      <c r="AD56" s="123"/>
      <c r="AE56" s="123"/>
      <c r="AF56" s="124" t="str">
        <f t="shared" si="23"/>
        <v/>
      </c>
      <c r="AG56" s="125" t="str">
        <f t="shared" si="24"/>
        <v/>
      </c>
      <c r="AH56" s="125" t="str">
        <f t="shared" si="25"/>
        <v/>
      </c>
      <c r="AI56" s="125" t="str">
        <f>IF(AD56&lt;&gt;"", IF(RANK(AH56, AH$5:AH$62)+COUNTIF(AH$5:AH56,AH56)-1&lt;=(AI$65-AG$63), RANK(AH56, AH$5:AH$62)+COUNTIF(AH$5:AH56,AH56)-1, ""), "")</f>
        <v/>
      </c>
      <c r="AJ56" s="135" t="str">
        <f t="shared" si="26"/>
        <v/>
      </c>
      <c r="AK56" s="123"/>
      <c r="AL56" s="123"/>
      <c r="AM56" s="124" t="str">
        <f t="shared" si="27"/>
        <v/>
      </c>
      <c r="AN56" s="125" t="str">
        <f t="shared" si="28"/>
        <v/>
      </c>
      <c r="AO56" s="125" t="str">
        <f t="shared" si="29"/>
        <v/>
      </c>
      <c r="AP56" s="125" t="str">
        <f>IF(AK56&lt;&gt;"", IF(RANK(AO56, AO$5:AO$62)+COUNTIF(AO$5:AO56,AO56)-1&lt;=(AP$65-AN$63), RANK(AO56, AO$5:AO$62)+COUNTIF(AO$5:AO56,AO56)-1, ""), "")</f>
        <v/>
      </c>
      <c r="AQ56" s="135" t="str">
        <f t="shared" si="30"/>
        <v/>
      </c>
      <c r="AR56" s="123"/>
      <c r="AS56" s="123"/>
      <c r="AT56" s="124" t="str">
        <f t="shared" si="31"/>
        <v/>
      </c>
      <c r="AU56" s="125" t="str">
        <f t="shared" si="32"/>
        <v/>
      </c>
      <c r="AV56" s="125" t="str">
        <f t="shared" si="33"/>
        <v/>
      </c>
      <c r="AW56" s="125" t="str">
        <f>IF(AR56&lt;&gt;"", IF(RANK(AV56, AV$5:AV$62)+COUNTIF(AV$5:AV56,AV56)-1&lt;=(AW$65-AU$63), RANK(AV56, AV$5:AV$62)+COUNTIF(AV$5:AV56,AV56)-1, ""), "")</f>
        <v/>
      </c>
      <c r="AX56" s="135" t="str">
        <f t="shared" si="34"/>
        <v/>
      </c>
      <c r="AY56" s="123">
        <v>196</v>
      </c>
      <c r="AZ56" s="123"/>
      <c r="BA56" s="124">
        <f t="shared" si="35"/>
        <v>3.9680129567770013E-3</v>
      </c>
      <c r="BB56" s="125">
        <f t="shared" si="36"/>
        <v>0</v>
      </c>
      <c r="BC56" s="125">
        <f t="shared" si="37"/>
        <v>196</v>
      </c>
      <c r="BD56" s="125" t="str">
        <f>IF(AY56&lt;&gt;"", IF(RANK(BC56, BC$5:BC$62)+COUNTIF(BC$5:BC56,BC56)-1&lt;=(BD$65-BB$63), RANK(BC56, BC$5:BC$62)+COUNTIF(BC$5:BC56,BC56)-1, ""), "")</f>
        <v/>
      </c>
      <c r="BE56" s="135">
        <f t="shared" si="38"/>
        <v>0</v>
      </c>
      <c r="BF56" s="123">
        <v>138</v>
      </c>
      <c r="BG56" s="123"/>
      <c r="BH56" s="124">
        <f t="shared" si="39"/>
        <v>2.7082720047100382E-3</v>
      </c>
      <c r="BI56" s="125">
        <f t="shared" si="40"/>
        <v>0</v>
      </c>
      <c r="BJ56" s="125">
        <f t="shared" si="41"/>
        <v>138</v>
      </c>
      <c r="BK56" s="125" t="str">
        <f>IF(BF56&lt;&gt;"", IF(RANK(BJ56, BJ$5:BJ$62)+COUNTIF(BJ$5:BJ56,BJ56)-1&lt;=(BK$65-BI$63), RANK(BJ56, BJ$5:BJ$62)+COUNTIF(BJ$5:BJ56,BJ56)-1, ""), "")</f>
        <v/>
      </c>
      <c r="BL56" s="135">
        <f t="shared" si="42"/>
        <v>0</v>
      </c>
      <c r="BM56" s="123">
        <v>129</v>
      </c>
      <c r="BN56" s="123"/>
      <c r="BO56" s="124">
        <f t="shared" si="43"/>
        <v>2.6191297992000486E-3</v>
      </c>
      <c r="BP56" s="125">
        <f t="shared" si="44"/>
        <v>0</v>
      </c>
      <c r="BQ56" s="125">
        <f t="shared" si="45"/>
        <v>129</v>
      </c>
      <c r="BR56" s="125" t="str">
        <f>IF(BM56&lt;&gt;"", IF(RANK(BQ56, BQ$5:BQ$62)+COUNTIF(BQ$5:BQ56,BQ56)-1&lt;=(BR$65-BP$63), RANK(BQ56, BQ$5:BQ$62)+COUNTIF(BQ$5:BQ56,BQ56)-1, ""), "")</f>
        <v/>
      </c>
      <c r="BS56" s="135">
        <f t="shared" si="46"/>
        <v>0</v>
      </c>
      <c r="BT56" s="123">
        <v>154</v>
      </c>
      <c r="BU56" s="123"/>
      <c r="BV56" s="124">
        <f t="shared" si="47"/>
        <v>3.0846887268648347E-3</v>
      </c>
      <c r="BW56" s="125">
        <f t="shared" si="48"/>
        <v>0</v>
      </c>
      <c r="BX56" s="125">
        <f t="shared" si="49"/>
        <v>154</v>
      </c>
      <c r="BY56" s="125" t="str">
        <f>IF(BT56&lt;&gt;"", IF(RANK(BX56, BX$5:BX$62)+COUNTIF(BX$5:BX56,BX56)-1&lt;=(BY$65-BW$63), RANK(BX56, BX$5:BX$62)+COUNTIF(BX$5:BX56,BX56)-1, ""), "")</f>
        <v/>
      </c>
      <c r="BZ56" s="135">
        <f t="shared" si="50"/>
        <v>0</v>
      </c>
      <c r="CA56" s="123">
        <v>137</v>
      </c>
      <c r="CB56" s="123"/>
      <c r="CC56" s="124">
        <f t="shared" si="51"/>
        <v>2.7261511521470927E-3</v>
      </c>
      <c r="CD56" s="125">
        <f t="shared" si="52"/>
        <v>0</v>
      </c>
      <c r="CE56" s="125">
        <f t="shared" si="53"/>
        <v>137</v>
      </c>
      <c r="CF56" s="125" t="str">
        <f>IF(CA56&lt;&gt;"", IF(RANK(CE56, CE$5:CE$62)+COUNTIF(CE$5:CE56,CE56)-1&lt;=(CF$65-CD$63), RANK(CE56, CE$5:CE$62)+COUNTIF(CE$5:CE56,CE56)-1, ""), "")</f>
        <v/>
      </c>
      <c r="CG56" s="135">
        <f t="shared" si="54"/>
        <v>0</v>
      </c>
      <c r="CH56" s="123">
        <v>101</v>
      </c>
      <c r="CI56" s="123"/>
      <c r="CJ56" s="124">
        <f t="shared" si="55"/>
        <v>1.9492801173428031E-3</v>
      </c>
      <c r="CK56" s="125">
        <f t="shared" si="56"/>
        <v>0</v>
      </c>
      <c r="CL56" s="125">
        <f t="shared" si="57"/>
        <v>101</v>
      </c>
      <c r="CM56" s="125" t="str">
        <f>IF(CH56&lt;&gt;"", IF(RANK(CL56, CL$5:CL$62)+COUNTIF(CL$5:CL56,CL56)-1&lt;=(CM$65-CK$63), RANK(CL56, CL$5:CL$62)+COUNTIF(CL$5:CL56,CL56)-1, ""), "")</f>
        <v/>
      </c>
      <c r="CN56" s="135">
        <f t="shared" si="58"/>
        <v>0</v>
      </c>
      <c r="CO56" s="123">
        <v>120</v>
      </c>
      <c r="CP56" s="123"/>
      <c r="CQ56" s="124">
        <f t="shared" si="59"/>
        <v>2.368265245707519E-3</v>
      </c>
      <c r="CR56" s="125">
        <f t="shared" si="60"/>
        <v>0</v>
      </c>
      <c r="CS56" s="125">
        <f t="shared" si="61"/>
        <v>120</v>
      </c>
      <c r="CT56" s="125" t="str">
        <f>IF(CO56&lt;&gt;"", IF(RANK(CS56, CS$5:CS$62)+COUNTIF(CS$5:CS56,CS56)-1&lt;=(CT$65-CR$63), RANK(CS56, CS$5:CS$62)+COUNTIF(CS$5:CS56,CS56)-1, ""), "")</f>
        <v/>
      </c>
      <c r="CU56" s="135">
        <f t="shared" si="62"/>
        <v>0</v>
      </c>
      <c r="CV56" s="123">
        <v>203</v>
      </c>
      <c r="CW56" s="123"/>
      <c r="CX56" s="124">
        <f t="shared" si="63"/>
        <v>4.3413173652694613E-3</v>
      </c>
      <c r="CY56" s="125">
        <f t="shared" si="64"/>
        <v>0</v>
      </c>
      <c r="CZ56" s="125">
        <f t="shared" si="65"/>
        <v>203</v>
      </c>
      <c r="DA56" s="125" t="str">
        <f>IF(CV56&lt;&gt;"", IF(RANK(CZ56, CZ$5:CZ$62)+COUNTIF(CZ$5:CZ56,CZ56)-1&lt;=(DA$65-CY$63), RANK(CZ56, CZ$5:CZ$62)+COUNTIF(CZ$5:CZ56,CZ56)-1, ""), "")</f>
        <v/>
      </c>
      <c r="DB56" s="135">
        <f t="shared" si="66"/>
        <v>0</v>
      </c>
      <c r="DC56" s="123"/>
      <c r="DD56" s="123"/>
      <c r="DE56" s="124" t="str">
        <f t="shared" si="67"/>
        <v/>
      </c>
      <c r="DF56" s="125" t="str">
        <f t="shared" si="68"/>
        <v/>
      </c>
      <c r="DG56" s="125" t="str">
        <f t="shared" si="69"/>
        <v/>
      </c>
      <c r="DH56" s="125" t="str">
        <f>IF(DC56&lt;&gt;"", IF(RANK(DG56, DG$5:DG$62)+COUNTIF(DG$5:DG56,DG56)-1&lt;=(DH$65-DF$63), RANK(DG56, DG$5:DG$62)+COUNTIF(DG$5:DG56,DG56)-1, ""), "")</f>
        <v/>
      </c>
      <c r="DI56" s="135" t="str">
        <f t="shared" si="70"/>
        <v/>
      </c>
      <c r="DJ56" s="123"/>
      <c r="DK56" s="123"/>
      <c r="DL56" s="124" t="str">
        <f t="shared" si="71"/>
        <v/>
      </c>
      <c r="DM56" s="125" t="str">
        <f t="shared" si="72"/>
        <v/>
      </c>
      <c r="DN56" s="125" t="str">
        <f t="shared" si="73"/>
        <v/>
      </c>
      <c r="DO56" s="125" t="str">
        <f>IF(DJ56&lt;&gt;"", IF(RANK(DN56, DN$5:DN$62)+COUNTIF(DN$5:DN56,DN56)-1&lt;=(DO$65-DM$63), RANK(DN56, DN$5:DN$62)+COUNTIF(DN$5:DN56,DN56)-1, ""), "")</f>
        <v/>
      </c>
      <c r="DP56" s="135" t="str">
        <f t="shared" si="74"/>
        <v/>
      </c>
      <c r="DQ56" s="123"/>
      <c r="DR56" s="123"/>
      <c r="DS56" s="124" t="str">
        <f t="shared" si="75"/>
        <v/>
      </c>
      <c r="DT56" s="125" t="str">
        <f t="shared" si="76"/>
        <v/>
      </c>
      <c r="DU56" s="125" t="str">
        <f t="shared" si="77"/>
        <v/>
      </c>
      <c r="DV56" s="125" t="str">
        <f>IF(DQ56&lt;&gt;"", IF(RANK(DU56, DU$5:DU$62)+COUNTIF(DU$5:DU56,DU56)-1&lt;=(DV$65-DT$63), RANK(DU56, DU$5:DU$62)+COUNTIF(DU$5:DU56,DU56)-1, ""), "")</f>
        <v/>
      </c>
      <c r="DW56" s="135" t="str">
        <f t="shared" si="78"/>
        <v/>
      </c>
      <c r="DX56" s="123"/>
      <c r="DY56" s="123"/>
      <c r="DZ56" s="124" t="str">
        <f t="shared" si="79"/>
        <v/>
      </c>
      <c r="EA56" s="125" t="str">
        <f t="shared" si="80"/>
        <v/>
      </c>
      <c r="EB56" s="125" t="str">
        <f t="shared" si="81"/>
        <v/>
      </c>
      <c r="EC56" s="125" t="str">
        <f>IF(DX56&lt;&gt;"", IF(RANK(EB56, EB$5:EB$62)+COUNTIF(EB$5:EB56,EB56)-1&lt;=(EC$65-EA$63), RANK(EB56, EB$5:EB$62)+COUNTIF(EB$5:EB56,EB56)-1, ""), "")</f>
        <v/>
      </c>
      <c r="ED56" s="135" t="str">
        <f t="shared" si="82"/>
        <v/>
      </c>
      <c r="EE56" s="123"/>
      <c r="EF56" s="123"/>
      <c r="EG56" s="124" t="str">
        <f t="shared" si="83"/>
        <v/>
      </c>
      <c r="EH56" s="125" t="str">
        <f t="shared" si="84"/>
        <v/>
      </c>
      <c r="EI56" s="125" t="str">
        <f t="shared" si="85"/>
        <v/>
      </c>
      <c r="EJ56" s="125" t="str">
        <f>IF(EE56&lt;&gt;"", IF(RANK(EI56, EI$5:EI$62)+COUNTIF(EI$5:EI56,EI56)-1&lt;=(EJ$65-EH$63), RANK(EI56, EI$5:EI$62)+COUNTIF(EI$5:EI56,EI56)-1, ""), "")</f>
        <v/>
      </c>
      <c r="EK56" s="135" t="str">
        <f t="shared" si="86"/>
        <v/>
      </c>
      <c r="EL56" s="123"/>
      <c r="EM56" s="123"/>
      <c r="EN56" s="124" t="str">
        <f t="shared" si="87"/>
        <v/>
      </c>
      <c r="EO56" s="125" t="str">
        <f t="shared" si="88"/>
        <v/>
      </c>
      <c r="EP56" s="125" t="str">
        <f t="shared" si="89"/>
        <v/>
      </c>
      <c r="EQ56" s="125" t="str">
        <f>IF(EL56&lt;&gt;"", IF(RANK(EP56, EP$5:EP$62)+COUNTIF(EP$5:EP56,EP56)-1&lt;=(EQ$65-EO$63), RANK(EP56, EP$5:EP$62)+COUNTIF(EP$5:EP56,EP56)-1, ""), "")</f>
        <v/>
      </c>
      <c r="ER56" s="135" t="str">
        <f t="shared" si="90"/>
        <v/>
      </c>
      <c r="ES56" s="123"/>
      <c r="ET56" s="123"/>
      <c r="EU56" s="124" t="str">
        <f t="shared" si="91"/>
        <v/>
      </c>
      <c r="EV56" s="125" t="str">
        <f t="shared" si="92"/>
        <v/>
      </c>
      <c r="EW56" s="125" t="str">
        <f t="shared" si="93"/>
        <v/>
      </c>
      <c r="EX56" s="125" t="str">
        <f>IF(ES56&lt;&gt;"", IF(RANK(EW56, EW$5:EW$62)+COUNTIF(EW$5:EW56,EW56)-1&lt;=(EX$65-EV$63), RANK(EW56, EW$5:EW$62)+COUNTIF(EW$5:EW56,EW56)-1, ""), "")</f>
        <v/>
      </c>
      <c r="EY56" s="135" t="str">
        <f t="shared" si="94"/>
        <v/>
      </c>
      <c r="EZ56" s="123"/>
      <c r="FA56" s="123"/>
      <c r="FB56" s="124" t="str">
        <f t="shared" si="95"/>
        <v/>
      </c>
      <c r="FC56" s="125" t="str">
        <f t="shared" si="96"/>
        <v/>
      </c>
      <c r="FD56" s="125" t="str">
        <f t="shared" si="97"/>
        <v/>
      </c>
      <c r="FE56" s="125" t="str">
        <f>IF(EZ56&lt;&gt;"", IF(RANK(FD56, FD$5:FD$62)+COUNTIF(FD$5:FD56,FD56)-1&lt;=(FE$65-FC$63), RANK(FD56, FD$5:FD$62)+COUNTIF(FD$5:FD56,FD56)-1, ""), "")</f>
        <v/>
      </c>
      <c r="FF56" s="135" t="str">
        <f t="shared" si="98"/>
        <v/>
      </c>
      <c r="FG56" s="123"/>
      <c r="FH56" s="123"/>
      <c r="FI56" s="124" t="str">
        <f t="shared" si="99"/>
        <v/>
      </c>
      <c r="FJ56" s="125" t="str">
        <f t="shared" si="100"/>
        <v/>
      </c>
      <c r="FK56" s="125" t="str">
        <f t="shared" si="101"/>
        <v/>
      </c>
      <c r="FL56" s="125" t="str">
        <f>IF(FG56&lt;&gt;"", IF(RANK(FK56, FK$5:FK$62)+COUNTIF(FK$5:FK56,FK56)-1&lt;=(FL$65-FJ$63), RANK(FK56, FK$5:FK$62)+COUNTIF(FK$5:FK56,FK56)-1, ""), "")</f>
        <v/>
      </c>
      <c r="FM56" s="135" t="str">
        <f t="shared" si="102"/>
        <v/>
      </c>
      <c r="FN56" s="123"/>
      <c r="FO56" s="123"/>
      <c r="FP56" s="124" t="str">
        <f t="shared" si="103"/>
        <v/>
      </c>
      <c r="FQ56" s="125" t="str">
        <f t="shared" si="104"/>
        <v/>
      </c>
      <c r="FR56" s="125" t="str">
        <f t="shared" si="105"/>
        <v/>
      </c>
      <c r="FS56" s="125" t="str">
        <f>IF(FN56&lt;&gt;"", IF(RANK(FR56, FR$5:FR$62)+COUNTIF(FR$5:FR56,FR56)-1&lt;=(FS$65-FQ$63), RANK(FR56, FR$5:FR$62)+COUNTIF(FR$5:FR56,FR56)-1, ""), "")</f>
        <v/>
      </c>
      <c r="FT56" s="135" t="str">
        <f t="shared" si="106"/>
        <v/>
      </c>
      <c r="FU56" s="123"/>
      <c r="FV56" s="123"/>
      <c r="FW56" s="124" t="str">
        <f t="shared" si="107"/>
        <v/>
      </c>
      <c r="FX56" s="125" t="str">
        <f t="shared" si="108"/>
        <v/>
      </c>
      <c r="FY56" s="125" t="str">
        <f t="shared" si="109"/>
        <v/>
      </c>
      <c r="FZ56" s="125" t="str">
        <f>IF(FU56&lt;&gt;"", IF(RANK(FY56, FY$5:FY$62)+COUNTIF(FY$5:FY56,FY56)-1&lt;=(FZ$65-FX$63), RANK(FY56, FY$5:FY$62)+COUNTIF(FY$5:FY56,FY56)-1, ""), "")</f>
        <v/>
      </c>
      <c r="GA56" s="135" t="str">
        <f t="shared" si="110"/>
        <v/>
      </c>
      <c r="GB56" s="123"/>
      <c r="GC56" s="123"/>
      <c r="GD56" s="124" t="str">
        <f t="shared" si="111"/>
        <v/>
      </c>
      <c r="GE56" s="125" t="str">
        <f t="shared" si="112"/>
        <v/>
      </c>
      <c r="GF56" s="125" t="str">
        <f t="shared" si="113"/>
        <v/>
      </c>
      <c r="GG56" s="125" t="str">
        <f>IF(GB56&lt;&gt;"", IF(RANK(GF56, GF$5:GF$62)+COUNTIF(GF$5:GF56,GF56)-1&lt;=(GG$65-GE$63), RANK(GF56, GF$5:GF$62)+COUNTIF(GF$5:GF56,GF56)-1, ""), "")</f>
        <v/>
      </c>
      <c r="GH56" s="135" t="str">
        <f t="shared" si="114"/>
        <v/>
      </c>
      <c r="GI56" s="123"/>
      <c r="GJ56" s="123"/>
      <c r="GK56" s="124" t="str">
        <f t="shared" si="115"/>
        <v/>
      </c>
      <c r="GL56" s="125" t="str">
        <f t="shared" si="116"/>
        <v/>
      </c>
      <c r="GM56" s="125" t="str">
        <f t="shared" si="117"/>
        <v/>
      </c>
      <c r="GN56" s="125" t="str">
        <f>IF(GI56&lt;&gt;"", IF(RANK(GM56, GM$5:GM$62)+COUNTIF(GM$5:GM56,GM56)-1&lt;=(GN$65-GL$63), RANK(GM56, GM$5:GM$62)+COUNTIF(GM$5:GM56,GM56)-1, ""), "")</f>
        <v/>
      </c>
      <c r="GO56" s="135" t="str">
        <f t="shared" si="118"/>
        <v/>
      </c>
      <c r="GP56" s="123"/>
      <c r="GQ56" s="123"/>
      <c r="GR56" s="124" t="str">
        <f t="shared" si="119"/>
        <v/>
      </c>
      <c r="GS56" s="125" t="str">
        <f t="shared" si="120"/>
        <v/>
      </c>
      <c r="GT56" s="125" t="str">
        <f t="shared" si="121"/>
        <v/>
      </c>
      <c r="GU56" s="125" t="str">
        <f>IF(GP56&lt;&gt;"", IF(RANK(GT56, GT$5:GT$62)+COUNTIF(GT$5:GT56,GT56)-1&lt;=(GU$65-GS$63), RANK(GT56, GT$5:GT$62)+COUNTIF(GT$5:GT56,GT56)-1, ""), "")</f>
        <v/>
      </c>
      <c r="GV56" s="135" t="str">
        <f t="shared" si="122"/>
        <v/>
      </c>
      <c r="GW56" s="123"/>
      <c r="GX56" s="123"/>
      <c r="GY56" s="124" t="str">
        <f t="shared" si="123"/>
        <v/>
      </c>
      <c r="GZ56" s="125" t="str">
        <f t="shared" si="124"/>
        <v/>
      </c>
      <c r="HA56" s="125" t="str">
        <f t="shared" si="125"/>
        <v/>
      </c>
      <c r="HB56" s="125" t="str">
        <f>IF(GW56&lt;&gt;"", IF(RANK(HA56, HA$5:HA$62)+COUNTIF(HA$5:HA56,HA56)-1&lt;=(HB$65-GZ$63), RANK(HA56, HA$5:HA$62)+COUNTIF(HA$5:HA56,HA56)-1, ""), "")</f>
        <v/>
      </c>
      <c r="HC56" s="135" t="str">
        <f t="shared" si="126"/>
        <v/>
      </c>
      <c r="HD56" s="123"/>
      <c r="HE56" s="123"/>
      <c r="HF56" s="124" t="str">
        <f t="shared" si="127"/>
        <v/>
      </c>
      <c r="HG56" s="125" t="str">
        <f t="shared" si="128"/>
        <v/>
      </c>
      <c r="HH56" s="125" t="str">
        <f t="shared" si="129"/>
        <v/>
      </c>
      <c r="HI56" s="125" t="str">
        <f>IF(HD56&lt;&gt;"", IF(RANK(HH56, HH$5:HH$62)+COUNTIF(HH$5:HH56,HH56)-1&lt;=(HI$65-HG$63), RANK(HH56, HH$5:HH$62)+COUNTIF(HH$5:HH56,HH56)-1, ""), "")</f>
        <v/>
      </c>
      <c r="HJ56" s="135" t="str">
        <f t="shared" si="130"/>
        <v/>
      </c>
      <c r="HK56" s="123"/>
      <c r="HL56" s="123"/>
      <c r="HM56" s="124" t="str">
        <f t="shared" si="131"/>
        <v/>
      </c>
      <c r="HN56" s="125" t="str">
        <f t="shared" si="132"/>
        <v/>
      </c>
      <c r="HO56" s="125" t="str">
        <f t="shared" si="133"/>
        <v/>
      </c>
      <c r="HP56" s="125" t="str">
        <f>IF(HK56&lt;&gt;"", IF(RANK(HO56, HO$5:HO$62)+COUNTIF(HO$5:HO56,HO56)-1&lt;=(HP$65-HN$63), RANK(HO56, HO$5:HO$62)+COUNTIF(HO$5:HO56,HO56)-1, ""), "")</f>
        <v/>
      </c>
      <c r="HQ56" s="135" t="str">
        <f t="shared" si="134"/>
        <v/>
      </c>
      <c r="HR56" s="123"/>
      <c r="HS56" s="123"/>
      <c r="HT56" s="124" t="str">
        <f t="shared" si="135"/>
        <v/>
      </c>
      <c r="HU56" s="125" t="str">
        <f t="shared" si="136"/>
        <v/>
      </c>
      <c r="HV56" s="125" t="str">
        <f t="shared" si="137"/>
        <v/>
      </c>
      <c r="HW56" s="125" t="str">
        <f>IF(HR56&lt;&gt;"", IF(RANK(HV56, HV$5:HV$62)+COUNTIF(HV$5:HV56,HV56)-1&lt;=(HW$65-HU$63), RANK(HV56, HV$5:HV$62)+COUNTIF(HV$5:HV56,HV56)-1, ""), "")</f>
        <v/>
      </c>
      <c r="HX56" s="135" t="str">
        <f t="shared" si="138"/>
        <v/>
      </c>
      <c r="HY56" s="123"/>
      <c r="HZ56" s="123"/>
      <c r="IA56" s="124" t="str">
        <f t="shared" si="139"/>
        <v/>
      </c>
      <c r="IB56" s="125" t="str">
        <f t="shared" si="140"/>
        <v/>
      </c>
      <c r="IC56" s="125" t="str">
        <f t="shared" si="141"/>
        <v/>
      </c>
      <c r="ID56" s="125" t="str">
        <f>IF(HY56&lt;&gt;"", IF(RANK(IC56, IC$5:IC$62)+COUNTIF(IC$5:IC56,IC56)-1&lt;=(ID$65-IB$63), RANK(IC56, IC$5:IC$62)+COUNTIF(IC$5:IC56,IC56)-1, ""), "")</f>
        <v/>
      </c>
      <c r="IE56" s="135" t="str">
        <f t="shared" si="142"/>
        <v/>
      </c>
      <c r="IF56" s="123"/>
      <c r="IG56" s="123"/>
      <c r="IH56" s="124" t="str">
        <f t="shared" si="143"/>
        <v/>
      </c>
      <c r="II56" s="125" t="str">
        <f t="shared" si="144"/>
        <v/>
      </c>
      <c r="IJ56" s="125" t="str">
        <f t="shared" si="145"/>
        <v/>
      </c>
      <c r="IK56" s="125" t="str">
        <f>IF(IF56&lt;&gt;"", IF(RANK(IJ56, IJ$5:IJ$62)+COUNTIF(IJ$5:IJ56,IJ56)-1&lt;=(IK$65-II$63), RANK(IJ56, IJ$5:IJ$62)+COUNTIF(IJ$5:IJ56,IJ56)-1, ""), "")</f>
        <v/>
      </c>
      <c r="IL56" s="135" t="str">
        <f t="shared" si="146"/>
        <v/>
      </c>
      <c r="IM56" s="123"/>
      <c r="IN56" s="123"/>
      <c r="IO56" s="124" t="str">
        <f t="shared" si="147"/>
        <v/>
      </c>
      <c r="IP56" s="125" t="str">
        <f t="shared" si="148"/>
        <v/>
      </c>
      <c r="IQ56" s="125" t="str">
        <f t="shared" si="149"/>
        <v/>
      </c>
      <c r="IR56" s="125" t="str">
        <f>IF(IM56&lt;&gt;"", IF(RANK(IQ56, IQ$5:IQ$62)+COUNTIF(IQ$5:IQ56,IQ56)-1&lt;=(IR$65-IP$63), RANK(IQ56, IQ$5:IQ$62)+COUNTIF(IQ$5:IQ56,IQ56)-1, ""), "")</f>
        <v/>
      </c>
      <c r="IS56" s="135" t="str">
        <f t="shared" si="150"/>
        <v/>
      </c>
      <c r="IT56" s="123"/>
      <c r="IU56" s="123"/>
      <c r="IV56" s="124" t="str">
        <f t="shared" si="151"/>
        <v/>
      </c>
      <c r="IW56" s="125" t="str">
        <f t="shared" si="152"/>
        <v/>
      </c>
      <c r="IX56" s="125" t="str">
        <f t="shared" si="153"/>
        <v/>
      </c>
      <c r="IY56" s="125" t="str">
        <f>IF(IT56&lt;&gt;"", IF(RANK(IX56, IX$5:IX$62)+COUNTIF(IX$5:IX56,IX56)-1&lt;=(IY$65-IW$63), RANK(IX56, IX$5:IX$62)+COUNTIF(IX$5:IX56,IX56)-1, ""), "")</f>
        <v/>
      </c>
      <c r="IZ56" s="135" t="str">
        <f t="shared" si="154"/>
        <v/>
      </c>
      <c r="JA56" s="123"/>
      <c r="JB56" s="123"/>
      <c r="JC56" s="124" t="str">
        <f t="shared" si="155"/>
        <v/>
      </c>
      <c r="JD56" s="125" t="str">
        <f t="shared" si="156"/>
        <v/>
      </c>
      <c r="JE56" s="125" t="str">
        <f t="shared" si="157"/>
        <v/>
      </c>
      <c r="JF56" s="125" t="str">
        <f>IF(JA56&lt;&gt;"", IF(RANK(JE56, JE$5:JE$62)+COUNTIF(JE$5:JE56,JE56)-1&lt;=(JF$65-JD$63), RANK(JE56, JE$5:JE$62)+COUNTIF(JE$5:JE56,JE56)-1, ""), "")</f>
        <v/>
      </c>
      <c r="JG56" s="135" t="str">
        <f t="shared" si="158"/>
        <v/>
      </c>
      <c r="JH56" s="123"/>
      <c r="JI56" s="123"/>
      <c r="JJ56" s="124" t="str">
        <f t="shared" si="159"/>
        <v/>
      </c>
      <c r="JK56" s="125" t="str">
        <f t="shared" si="160"/>
        <v/>
      </c>
      <c r="JL56" s="125" t="str">
        <f t="shared" si="161"/>
        <v/>
      </c>
      <c r="JM56" s="125" t="str">
        <f>IF(JH56&lt;&gt;"", IF(RANK(JL56, JL$5:JL$62)+COUNTIF(JL$5:JL56,JL56)-1&lt;=(JM$65-JK$63), RANK(JL56, JL$5:JL$62)+COUNTIF(JL$5:JL56,JL56)-1, ""), "")</f>
        <v/>
      </c>
      <c r="JN56" s="135" t="str">
        <f t="shared" si="162"/>
        <v/>
      </c>
      <c r="JO56" s="123"/>
      <c r="JP56" s="123"/>
      <c r="JQ56" s="124" t="str">
        <f t="shared" si="163"/>
        <v/>
      </c>
      <c r="JR56" s="125" t="str">
        <f t="shared" si="164"/>
        <v/>
      </c>
      <c r="JS56" s="125" t="str">
        <f t="shared" si="165"/>
        <v/>
      </c>
      <c r="JT56" s="125" t="str">
        <f>IF(JO56&lt;&gt;"", IF(RANK(JS56, JS$5:JS$62)+COUNTIF(JS$5:JS56,JS56)-1&lt;=(JT$65-JR$63), RANK(JS56, JS$5:JS$62)+COUNTIF(JS$5:JS56,JS56)-1, ""), "")</f>
        <v/>
      </c>
      <c r="JU56" s="135" t="str">
        <f t="shared" si="166"/>
        <v/>
      </c>
      <c r="JV56" s="123"/>
      <c r="JW56" s="123"/>
      <c r="JX56" s="124" t="str">
        <f t="shared" si="167"/>
        <v/>
      </c>
      <c r="JY56" s="125" t="str">
        <f t="shared" si="168"/>
        <v/>
      </c>
      <c r="JZ56" s="125" t="str">
        <f t="shared" si="169"/>
        <v/>
      </c>
      <c r="KA56" s="125" t="str">
        <f>IF(JV56&lt;&gt;"", IF(RANK(JZ56, JZ$5:JZ$62)+COUNTIF(JZ$5:JZ56,JZ56)-1&lt;=(KA$65-JY$63), RANK(JZ56, JZ$5:JZ$62)+COUNTIF(JZ$5:JZ56,JZ56)-1, ""), "")</f>
        <v/>
      </c>
      <c r="KB56" s="135" t="str">
        <f t="shared" si="170"/>
        <v/>
      </c>
      <c r="KC56" s="132" t="str">
        <f t="shared" si="171"/>
        <v/>
      </c>
      <c r="KD56" s="36">
        <f t="shared" si="172"/>
        <v>1178</v>
      </c>
      <c r="KE56" s="36">
        <v>2593</v>
      </c>
      <c r="KF56" s="36">
        <f t="shared" si="173"/>
        <v>3771</v>
      </c>
      <c r="KG56" s="37"/>
      <c r="KH56" s="67" t="str">
        <f t="shared" si="184"/>
        <v/>
      </c>
      <c r="KI56" s="69" t="str">
        <f t="shared" si="185"/>
        <v/>
      </c>
      <c r="KJ56" s="69" t="str">
        <f t="shared" si="191"/>
        <v/>
      </c>
      <c r="KK56" s="69"/>
      <c r="KL56" s="66" t="str">
        <f t="shared" si="175"/>
        <v/>
      </c>
      <c r="KM56" s="69" t="str">
        <f t="shared" si="176"/>
        <v/>
      </c>
      <c r="KN56" s="67" t="str">
        <f t="shared" si="177"/>
        <v/>
      </c>
      <c r="KO56" s="67" t="str">
        <f>IF(KN56&lt;&gt;"", IF(RANK(KN56, $KN$5:$KN$62)+COUNTIF(KN$5:KN56,KN56)-1&lt;=(400-$KJ$63-$KM$63), RANK(KN56, $KN$5:$KN$62)+COUNTIF(KN$5:KN56,KN56)-1, ""), "")</f>
        <v/>
      </c>
      <c r="KP56" s="76" t="str">
        <f t="shared" si="178"/>
        <v/>
      </c>
      <c r="KQ56" s="86" t="str">
        <f t="shared" si="186"/>
        <v/>
      </c>
      <c r="KS56" s="126">
        <f t="shared" si="187"/>
        <v>1.1814103715236428E-4</v>
      </c>
      <c r="KT56" s="45">
        <f t="shared" si="188"/>
        <v>0</v>
      </c>
      <c r="KU56" s="53">
        <f t="shared" si="179"/>
        <v>-1.1814103715236428E-4</v>
      </c>
      <c r="KW56" s="80" t="str">
        <f t="shared" si="189"/>
        <v/>
      </c>
      <c r="KX56" s="45" t="str">
        <f t="shared" si="180"/>
        <v/>
      </c>
      <c r="KY56" s="45" t="str">
        <f t="shared" si="190"/>
        <v/>
      </c>
      <c r="KZ56" s="127" t="str">
        <f t="shared" si="181"/>
        <v/>
      </c>
    </row>
    <row r="57" spans="1:312" ht="15" customHeight="1" x14ac:dyDescent="0.2">
      <c r="A57" s="128" t="s">
        <v>223</v>
      </c>
      <c r="B57" s="123"/>
      <c r="C57" s="123"/>
      <c r="D57" s="124" t="str">
        <f t="shared" si="182"/>
        <v/>
      </c>
      <c r="E57" s="125" t="str">
        <f t="shared" si="9"/>
        <v/>
      </c>
      <c r="F57" s="125" t="str">
        <f t="shared" si="183"/>
        <v/>
      </c>
      <c r="G57" s="125" t="str">
        <f>IF(B57&lt;&gt;"", IF(RANK(F57, F$5:F$62)+COUNTIF(F$5:F57,F57)-1&lt;=(G$65-E$63), RANK(F57, F$5:F$62)+COUNTIF(F$5:F57,F57)-1, ""), "")</f>
        <v/>
      </c>
      <c r="H57" s="135" t="str">
        <f t="shared" si="10"/>
        <v/>
      </c>
      <c r="I57" s="123"/>
      <c r="J57" s="123"/>
      <c r="K57" s="124" t="str">
        <f t="shared" si="11"/>
        <v/>
      </c>
      <c r="L57" s="125" t="str">
        <f t="shared" si="12"/>
        <v/>
      </c>
      <c r="M57" s="125" t="str">
        <f t="shared" si="13"/>
        <v/>
      </c>
      <c r="N57" s="125" t="str">
        <f>IF(I57&lt;&gt;"", IF(RANK(M57, M$5:M$62)+COUNTIF(M$5:M57,M57)-1&lt;=(N$65-L$63), RANK(M57, M$5:M$62)+COUNTIF(M$5:M57,M57)-1, ""), "")</f>
        <v/>
      </c>
      <c r="O57" s="135" t="str">
        <f t="shared" si="14"/>
        <v/>
      </c>
      <c r="P57" s="123"/>
      <c r="Q57" s="123"/>
      <c r="R57" s="124" t="str">
        <f t="shared" si="15"/>
        <v/>
      </c>
      <c r="S57" s="125" t="str">
        <f t="shared" si="16"/>
        <v/>
      </c>
      <c r="T57" s="125" t="str">
        <f t="shared" si="17"/>
        <v/>
      </c>
      <c r="U57" s="125" t="str">
        <f>IF(P57&lt;&gt;"", IF(RANK(T57, T$5:T$62)+COUNTIF(T$5:T57,T57)-1&lt;=(U$65-S$63), RANK(T57, T$5:T$62)+COUNTIF(T$5:T57,T57)-1, ""), "")</f>
        <v/>
      </c>
      <c r="V57" s="135" t="str">
        <f t="shared" si="18"/>
        <v/>
      </c>
      <c r="W57" s="123"/>
      <c r="X57" s="123"/>
      <c r="Y57" s="124" t="str">
        <f t="shared" si="19"/>
        <v/>
      </c>
      <c r="Z57" s="125" t="str">
        <f t="shared" si="20"/>
        <v/>
      </c>
      <c r="AA57" s="125" t="str">
        <f t="shared" si="21"/>
        <v/>
      </c>
      <c r="AB57" s="125" t="str">
        <f>IF(W57&lt;&gt;"", IF(RANK(AA57, AA$5:AA$62)+COUNTIF(AA$5:AA57,AA57)-1&lt;=(AB$65-Z$63), RANK(AA57, AA$5:AA$62)+COUNTIF(AA$5:AA57,AA57)-1, ""), "")</f>
        <v/>
      </c>
      <c r="AC57" s="135" t="str">
        <f t="shared" si="22"/>
        <v/>
      </c>
      <c r="AD57" s="123"/>
      <c r="AE57" s="123"/>
      <c r="AF57" s="124" t="str">
        <f t="shared" si="23"/>
        <v/>
      </c>
      <c r="AG57" s="125" t="str">
        <f t="shared" si="24"/>
        <v/>
      </c>
      <c r="AH57" s="125" t="str">
        <f t="shared" si="25"/>
        <v/>
      </c>
      <c r="AI57" s="125" t="str">
        <f>IF(AD57&lt;&gt;"", IF(RANK(AH57, AH$5:AH$62)+COUNTIF(AH$5:AH57,AH57)-1&lt;=(AI$65-AG$63), RANK(AH57, AH$5:AH$62)+COUNTIF(AH$5:AH57,AH57)-1, ""), "")</f>
        <v/>
      </c>
      <c r="AJ57" s="135" t="str">
        <f t="shared" si="26"/>
        <v/>
      </c>
      <c r="AK57" s="123"/>
      <c r="AL57" s="123"/>
      <c r="AM57" s="124" t="str">
        <f t="shared" si="27"/>
        <v/>
      </c>
      <c r="AN57" s="125" t="str">
        <f t="shared" si="28"/>
        <v/>
      </c>
      <c r="AO57" s="125" t="str">
        <f t="shared" si="29"/>
        <v/>
      </c>
      <c r="AP57" s="125" t="str">
        <f>IF(AK57&lt;&gt;"", IF(RANK(AO57, AO$5:AO$62)+COUNTIF(AO$5:AO57,AO57)-1&lt;=(AP$65-AN$63), RANK(AO57, AO$5:AO$62)+COUNTIF(AO$5:AO57,AO57)-1, ""), "")</f>
        <v/>
      </c>
      <c r="AQ57" s="135" t="str">
        <f t="shared" si="30"/>
        <v/>
      </c>
      <c r="AR57" s="123"/>
      <c r="AS57" s="123"/>
      <c r="AT57" s="124" t="str">
        <f t="shared" si="31"/>
        <v/>
      </c>
      <c r="AU57" s="125" t="str">
        <f t="shared" si="32"/>
        <v/>
      </c>
      <c r="AV57" s="125" t="str">
        <f t="shared" si="33"/>
        <v/>
      </c>
      <c r="AW57" s="125" t="str">
        <f>IF(AR57&lt;&gt;"", IF(RANK(AV57, AV$5:AV$62)+COUNTIF(AV$5:AV57,AV57)-1&lt;=(AW$65-AU$63), RANK(AV57, AV$5:AV$62)+COUNTIF(AV$5:AV57,AV57)-1, ""), "")</f>
        <v/>
      </c>
      <c r="AX57" s="135" t="str">
        <f t="shared" si="34"/>
        <v/>
      </c>
      <c r="AY57" s="123"/>
      <c r="AZ57" s="123"/>
      <c r="BA57" s="124" t="str">
        <f t="shared" si="35"/>
        <v/>
      </c>
      <c r="BB57" s="125" t="str">
        <f t="shared" si="36"/>
        <v/>
      </c>
      <c r="BC57" s="125" t="str">
        <f t="shared" si="37"/>
        <v/>
      </c>
      <c r="BD57" s="125" t="str">
        <f>IF(AY57&lt;&gt;"", IF(RANK(BC57, BC$5:BC$62)+COUNTIF(BC$5:BC57,BC57)-1&lt;=(BD$65-BB$63), RANK(BC57, BC$5:BC$62)+COUNTIF(BC$5:BC57,BC57)-1, ""), "")</f>
        <v/>
      </c>
      <c r="BE57" s="135" t="str">
        <f t="shared" si="38"/>
        <v/>
      </c>
      <c r="BF57" s="123"/>
      <c r="BG57" s="123"/>
      <c r="BH57" s="124" t="str">
        <f t="shared" si="39"/>
        <v/>
      </c>
      <c r="BI57" s="125" t="str">
        <f t="shared" si="40"/>
        <v/>
      </c>
      <c r="BJ57" s="125" t="str">
        <f t="shared" si="41"/>
        <v/>
      </c>
      <c r="BK57" s="125" t="str">
        <f>IF(BF57&lt;&gt;"", IF(RANK(BJ57, BJ$5:BJ$62)+COUNTIF(BJ$5:BJ57,BJ57)-1&lt;=(BK$65-BI$63), RANK(BJ57, BJ$5:BJ$62)+COUNTIF(BJ$5:BJ57,BJ57)-1, ""), "")</f>
        <v/>
      </c>
      <c r="BL57" s="135" t="str">
        <f t="shared" si="42"/>
        <v/>
      </c>
      <c r="BM57" s="123"/>
      <c r="BN57" s="123"/>
      <c r="BO57" s="124" t="str">
        <f t="shared" si="43"/>
        <v/>
      </c>
      <c r="BP57" s="125" t="str">
        <f t="shared" si="44"/>
        <v/>
      </c>
      <c r="BQ57" s="125" t="str">
        <f t="shared" si="45"/>
        <v/>
      </c>
      <c r="BR57" s="125" t="str">
        <f>IF(BM57&lt;&gt;"", IF(RANK(BQ57, BQ$5:BQ$62)+COUNTIF(BQ$5:BQ57,BQ57)-1&lt;=(BR$65-BP$63), RANK(BQ57, BQ$5:BQ$62)+COUNTIF(BQ$5:BQ57,BQ57)-1, ""), "")</f>
        <v/>
      </c>
      <c r="BS57" s="135" t="str">
        <f t="shared" si="46"/>
        <v/>
      </c>
      <c r="BT57" s="123"/>
      <c r="BU57" s="123"/>
      <c r="BV57" s="124" t="str">
        <f t="shared" si="47"/>
        <v/>
      </c>
      <c r="BW57" s="125" t="str">
        <f t="shared" si="48"/>
        <v/>
      </c>
      <c r="BX57" s="125" t="str">
        <f t="shared" si="49"/>
        <v/>
      </c>
      <c r="BY57" s="125" t="str">
        <f>IF(BT57&lt;&gt;"", IF(RANK(BX57, BX$5:BX$62)+COUNTIF(BX$5:BX57,BX57)-1&lt;=(BY$65-BW$63), RANK(BX57, BX$5:BX$62)+COUNTIF(BX$5:BX57,BX57)-1, ""), "")</f>
        <v/>
      </c>
      <c r="BZ57" s="135" t="str">
        <f t="shared" si="50"/>
        <v/>
      </c>
      <c r="CA57" s="123"/>
      <c r="CB57" s="123"/>
      <c r="CC57" s="124" t="str">
        <f t="shared" si="51"/>
        <v/>
      </c>
      <c r="CD57" s="125" t="str">
        <f t="shared" si="52"/>
        <v/>
      </c>
      <c r="CE57" s="125" t="str">
        <f t="shared" si="53"/>
        <v/>
      </c>
      <c r="CF57" s="125" t="str">
        <f>IF(CA57&lt;&gt;"", IF(RANK(CE57, CE$5:CE$62)+COUNTIF(CE$5:CE57,CE57)-1&lt;=(CF$65-CD$63), RANK(CE57, CE$5:CE$62)+COUNTIF(CE$5:CE57,CE57)-1, ""), "")</f>
        <v/>
      </c>
      <c r="CG57" s="135" t="str">
        <f t="shared" si="54"/>
        <v/>
      </c>
      <c r="CH57" s="123"/>
      <c r="CI57" s="123"/>
      <c r="CJ57" s="124" t="str">
        <f t="shared" si="55"/>
        <v/>
      </c>
      <c r="CK57" s="125" t="str">
        <f t="shared" si="56"/>
        <v/>
      </c>
      <c r="CL57" s="125" t="str">
        <f t="shared" si="57"/>
        <v/>
      </c>
      <c r="CM57" s="125" t="str">
        <f>IF(CH57&lt;&gt;"", IF(RANK(CL57, CL$5:CL$62)+COUNTIF(CL$5:CL57,CL57)-1&lt;=(CM$65-CK$63), RANK(CL57, CL$5:CL$62)+COUNTIF(CL$5:CL57,CL57)-1, ""), "")</f>
        <v/>
      </c>
      <c r="CN57" s="135" t="str">
        <f t="shared" si="58"/>
        <v/>
      </c>
      <c r="CO57" s="123"/>
      <c r="CP57" s="123"/>
      <c r="CQ57" s="124" t="str">
        <f t="shared" si="59"/>
        <v/>
      </c>
      <c r="CR57" s="125" t="str">
        <f t="shared" si="60"/>
        <v/>
      </c>
      <c r="CS57" s="125" t="str">
        <f t="shared" si="61"/>
        <v/>
      </c>
      <c r="CT57" s="125" t="str">
        <f>IF(CO57&lt;&gt;"", IF(RANK(CS57, CS$5:CS$62)+COUNTIF(CS$5:CS57,CS57)-1&lt;=(CT$65-CR$63), RANK(CS57, CS$5:CS$62)+COUNTIF(CS$5:CS57,CS57)-1, ""), "")</f>
        <v/>
      </c>
      <c r="CU57" s="135" t="str">
        <f t="shared" si="62"/>
        <v/>
      </c>
      <c r="CV57" s="123"/>
      <c r="CW57" s="123"/>
      <c r="CX57" s="124" t="str">
        <f t="shared" si="63"/>
        <v/>
      </c>
      <c r="CY57" s="125" t="str">
        <f t="shared" si="64"/>
        <v/>
      </c>
      <c r="CZ57" s="125" t="str">
        <f t="shared" si="65"/>
        <v/>
      </c>
      <c r="DA57" s="125" t="str">
        <f>IF(CV57&lt;&gt;"", IF(RANK(CZ57, CZ$5:CZ$62)+COUNTIF(CZ$5:CZ57,CZ57)-1&lt;=(DA$65-CY$63), RANK(CZ57, CZ$5:CZ$62)+COUNTIF(CZ$5:CZ57,CZ57)-1, ""), "")</f>
        <v/>
      </c>
      <c r="DB57" s="135" t="str">
        <f t="shared" si="66"/>
        <v/>
      </c>
      <c r="DC57" s="123"/>
      <c r="DD57" s="123"/>
      <c r="DE57" s="124" t="str">
        <f t="shared" si="67"/>
        <v/>
      </c>
      <c r="DF57" s="125" t="str">
        <f t="shared" si="68"/>
        <v/>
      </c>
      <c r="DG57" s="125" t="str">
        <f t="shared" si="69"/>
        <v/>
      </c>
      <c r="DH57" s="125" t="str">
        <f>IF(DC57&lt;&gt;"", IF(RANK(DG57, DG$5:DG$62)+COUNTIF(DG$5:DG57,DG57)-1&lt;=(DH$65-DF$63), RANK(DG57, DG$5:DG$62)+COUNTIF(DG$5:DG57,DG57)-1, ""), "")</f>
        <v/>
      </c>
      <c r="DI57" s="135" t="str">
        <f t="shared" si="70"/>
        <v/>
      </c>
      <c r="DJ57" s="123"/>
      <c r="DK57" s="123"/>
      <c r="DL57" s="124" t="str">
        <f t="shared" si="71"/>
        <v/>
      </c>
      <c r="DM57" s="125" t="str">
        <f t="shared" si="72"/>
        <v/>
      </c>
      <c r="DN57" s="125" t="str">
        <f t="shared" si="73"/>
        <v/>
      </c>
      <c r="DO57" s="125" t="str">
        <f>IF(DJ57&lt;&gt;"", IF(RANK(DN57, DN$5:DN$62)+COUNTIF(DN$5:DN57,DN57)-1&lt;=(DO$65-DM$63), RANK(DN57, DN$5:DN$62)+COUNTIF(DN$5:DN57,DN57)-1, ""), "")</f>
        <v/>
      </c>
      <c r="DP57" s="135" t="str">
        <f t="shared" si="74"/>
        <v/>
      </c>
      <c r="DQ57" s="123"/>
      <c r="DR57" s="123"/>
      <c r="DS57" s="124" t="str">
        <f t="shared" si="75"/>
        <v/>
      </c>
      <c r="DT57" s="125" t="str">
        <f t="shared" si="76"/>
        <v/>
      </c>
      <c r="DU57" s="125" t="str">
        <f t="shared" si="77"/>
        <v/>
      </c>
      <c r="DV57" s="125" t="str">
        <f>IF(DQ57&lt;&gt;"", IF(RANK(DU57, DU$5:DU$62)+COUNTIF(DU$5:DU57,DU57)-1&lt;=(DV$65-DT$63), RANK(DU57, DU$5:DU$62)+COUNTIF(DU$5:DU57,DU57)-1, ""), "")</f>
        <v/>
      </c>
      <c r="DW57" s="135" t="str">
        <f t="shared" si="78"/>
        <v/>
      </c>
      <c r="DX57" s="123"/>
      <c r="DY57" s="123"/>
      <c r="DZ57" s="124" t="str">
        <f t="shared" si="79"/>
        <v/>
      </c>
      <c r="EA57" s="125" t="str">
        <f t="shared" si="80"/>
        <v/>
      </c>
      <c r="EB57" s="125" t="str">
        <f t="shared" si="81"/>
        <v/>
      </c>
      <c r="EC57" s="125" t="str">
        <f>IF(DX57&lt;&gt;"", IF(RANK(EB57, EB$5:EB$62)+COUNTIF(EB$5:EB57,EB57)-1&lt;=(EC$65-EA$63), RANK(EB57, EB$5:EB$62)+COUNTIF(EB$5:EB57,EB57)-1, ""), "")</f>
        <v/>
      </c>
      <c r="ED57" s="135" t="str">
        <f t="shared" si="82"/>
        <v/>
      </c>
      <c r="EE57" s="123"/>
      <c r="EF57" s="123"/>
      <c r="EG57" s="124" t="str">
        <f t="shared" si="83"/>
        <v/>
      </c>
      <c r="EH57" s="125" t="str">
        <f t="shared" si="84"/>
        <v/>
      </c>
      <c r="EI57" s="125" t="str">
        <f t="shared" si="85"/>
        <v/>
      </c>
      <c r="EJ57" s="125" t="str">
        <f>IF(EE57&lt;&gt;"", IF(RANK(EI57, EI$5:EI$62)+COUNTIF(EI$5:EI57,EI57)-1&lt;=(EJ$65-EH$63), RANK(EI57, EI$5:EI$62)+COUNTIF(EI$5:EI57,EI57)-1, ""), "")</f>
        <v/>
      </c>
      <c r="EK57" s="135" t="str">
        <f t="shared" si="86"/>
        <v/>
      </c>
      <c r="EL57" s="123"/>
      <c r="EM57" s="123"/>
      <c r="EN57" s="124" t="str">
        <f t="shared" si="87"/>
        <v/>
      </c>
      <c r="EO57" s="125" t="str">
        <f t="shared" si="88"/>
        <v/>
      </c>
      <c r="EP57" s="125" t="str">
        <f t="shared" si="89"/>
        <v/>
      </c>
      <c r="EQ57" s="125" t="str">
        <f>IF(EL57&lt;&gt;"", IF(RANK(EP57, EP$5:EP$62)+COUNTIF(EP$5:EP57,EP57)-1&lt;=(EQ$65-EO$63), RANK(EP57, EP$5:EP$62)+COUNTIF(EP$5:EP57,EP57)-1, ""), "")</f>
        <v/>
      </c>
      <c r="ER57" s="135" t="str">
        <f t="shared" si="90"/>
        <v/>
      </c>
      <c r="ES57" s="123"/>
      <c r="ET57" s="123"/>
      <c r="EU57" s="124" t="str">
        <f t="shared" si="91"/>
        <v/>
      </c>
      <c r="EV57" s="125" t="str">
        <f t="shared" si="92"/>
        <v/>
      </c>
      <c r="EW57" s="125" t="str">
        <f t="shared" si="93"/>
        <v/>
      </c>
      <c r="EX57" s="125" t="str">
        <f>IF(ES57&lt;&gt;"", IF(RANK(EW57, EW$5:EW$62)+COUNTIF(EW$5:EW57,EW57)-1&lt;=(EX$65-EV$63), RANK(EW57, EW$5:EW$62)+COUNTIF(EW$5:EW57,EW57)-1, ""), "")</f>
        <v/>
      </c>
      <c r="EY57" s="135" t="str">
        <f t="shared" si="94"/>
        <v/>
      </c>
      <c r="EZ57" s="123"/>
      <c r="FA57" s="123"/>
      <c r="FB57" s="124" t="str">
        <f t="shared" si="95"/>
        <v/>
      </c>
      <c r="FC57" s="125" t="str">
        <f t="shared" si="96"/>
        <v/>
      </c>
      <c r="FD57" s="125" t="str">
        <f t="shared" si="97"/>
        <v/>
      </c>
      <c r="FE57" s="125" t="str">
        <f>IF(EZ57&lt;&gt;"", IF(RANK(FD57, FD$5:FD$62)+COUNTIF(FD$5:FD57,FD57)-1&lt;=(FE$65-FC$63), RANK(FD57, FD$5:FD$62)+COUNTIF(FD$5:FD57,FD57)-1, ""), "")</f>
        <v/>
      </c>
      <c r="FF57" s="135" t="str">
        <f t="shared" si="98"/>
        <v/>
      </c>
      <c r="FG57" s="123"/>
      <c r="FH57" s="123"/>
      <c r="FI57" s="124" t="str">
        <f t="shared" si="99"/>
        <v/>
      </c>
      <c r="FJ57" s="125" t="str">
        <f t="shared" si="100"/>
        <v/>
      </c>
      <c r="FK57" s="125" t="str">
        <f t="shared" si="101"/>
        <v/>
      </c>
      <c r="FL57" s="125" t="str">
        <f>IF(FG57&lt;&gt;"", IF(RANK(FK57, FK$5:FK$62)+COUNTIF(FK$5:FK57,FK57)-1&lt;=(FL$65-FJ$63), RANK(FK57, FK$5:FK$62)+COUNTIF(FK$5:FK57,FK57)-1, ""), "")</f>
        <v/>
      </c>
      <c r="FM57" s="135" t="str">
        <f t="shared" si="102"/>
        <v/>
      </c>
      <c r="FN57" s="123"/>
      <c r="FO57" s="123"/>
      <c r="FP57" s="124" t="str">
        <f t="shared" si="103"/>
        <v/>
      </c>
      <c r="FQ57" s="125" t="str">
        <f t="shared" si="104"/>
        <v/>
      </c>
      <c r="FR57" s="125" t="str">
        <f t="shared" si="105"/>
        <v/>
      </c>
      <c r="FS57" s="125" t="str">
        <f>IF(FN57&lt;&gt;"", IF(RANK(FR57, FR$5:FR$62)+COUNTIF(FR$5:FR57,FR57)-1&lt;=(FS$65-FQ$63), RANK(FR57, FR$5:FR$62)+COUNTIF(FR$5:FR57,FR57)-1, ""), "")</f>
        <v/>
      </c>
      <c r="FT57" s="135" t="str">
        <f t="shared" si="106"/>
        <v/>
      </c>
      <c r="FU57" s="123"/>
      <c r="FV57" s="123"/>
      <c r="FW57" s="124" t="str">
        <f t="shared" si="107"/>
        <v/>
      </c>
      <c r="FX57" s="125" t="str">
        <f t="shared" si="108"/>
        <v/>
      </c>
      <c r="FY57" s="125" t="str">
        <f t="shared" si="109"/>
        <v/>
      </c>
      <c r="FZ57" s="125" t="str">
        <f>IF(FU57&lt;&gt;"", IF(RANK(FY57, FY$5:FY$62)+COUNTIF(FY$5:FY57,FY57)-1&lt;=(FZ$65-FX$63), RANK(FY57, FY$5:FY$62)+COUNTIF(FY$5:FY57,FY57)-1, ""), "")</f>
        <v/>
      </c>
      <c r="GA57" s="135" t="str">
        <f t="shared" si="110"/>
        <v/>
      </c>
      <c r="GB57" s="123"/>
      <c r="GC57" s="123"/>
      <c r="GD57" s="124" t="str">
        <f t="shared" si="111"/>
        <v/>
      </c>
      <c r="GE57" s="125" t="str">
        <f t="shared" si="112"/>
        <v/>
      </c>
      <c r="GF57" s="125" t="str">
        <f t="shared" si="113"/>
        <v/>
      </c>
      <c r="GG57" s="125" t="str">
        <f>IF(GB57&lt;&gt;"", IF(RANK(GF57, GF$5:GF$62)+COUNTIF(GF$5:GF57,GF57)-1&lt;=(GG$65-GE$63), RANK(GF57, GF$5:GF$62)+COUNTIF(GF$5:GF57,GF57)-1, ""), "")</f>
        <v/>
      </c>
      <c r="GH57" s="135" t="str">
        <f t="shared" si="114"/>
        <v/>
      </c>
      <c r="GI57" s="123"/>
      <c r="GJ57" s="123"/>
      <c r="GK57" s="124" t="str">
        <f t="shared" si="115"/>
        <v/>
      </c>
      <c r="GL57" s="125" t="str">
        <f t="shared" si="116"/>
        <v/>
      </c>
      <c r="GM57" s="125" t="str">
        <f t="shared" si="117"/>
        <v/>
      </c>
      <c r="GN57" s="125" t="str">
        <f>IF(GI57&lt;&gt;"", IF(RANK(GM57, GM$5:GM$62)+COUNTIF(GM$5:GM57,GM57)-1&lt;=(GN$65-GL$63), RANK(GM57, GM$5:GM$62)+COUNTIF(GM$5:GM57,GM57)-1, ""), "")</f>
        <v/>
      </c>
      <c r="GO57" s="135" t="str">
        <f t="shared" si="118"/>
        <v/>
      </c>
      <c r="GP57" s="123"/>
      <c r="GQ57" s="123"/>
      <c r="GR57" s="124" t="str">
        <f t="shared" si="119"/>
        <v/>
      </c>
      <c r="GS57" s="125" t="str">
        <f t="shared" si="120"/>
        <v/>
      </c>
      <c r="GT57" s="125" t="str">
        <f t="shared" si="121"/>
        <v/>
      </c>
      <c r="GU57" s="125" t="str">
        <f>IF(GP57&lt;&gt;"", IF(RANK(GT57, GT$5:GT$62)+COUNTIF(GT$5:GT57,GT57)-1&lt;=(GU$65-GS$63), RANK(GT57, GT$5:GT$62)+COUNTIF(GT$5:GT57,GT57)-1, ""), "")</f>
        <v/>
      </c>
      <c r="GV57" s="135" t="str">
        <f t="shared" si="122"/>
        <v/>
      </c>
      <c r="GW57" s="123"/>
      <c r="GX57" s="123"/>
      <c r="GY57" s="124" t="str">
        <f t="shared" si="123"/>
        <v/>
      </c>
      <c r="GZ57" s="125" t="str">
        <f t="shared" si="124"/>
        <v/>
      </c>
      <c r="HA57" s="125" t="str">
        <f t="shared" si="125"/>
        <v/>
      </c>
      <c r="HB57" s="125" t="str">
        <f>IF(GW57&lt;&gt;"", IF(RANK(HA57, HA$5:HA$62)+COUNTIF(HA$5:HA57,HA57)-1&lt;=(HB$65-GZ$63), RANK(HA57, HA$5:HA$62)+COUNTIF(HA$5:HA57,HA57)-1, ""), "")</f>
        <v/>
      </c>
      <c r="HC57" s="135" t="str">
        <f t="shared" si="126"/>
        <v/>
      </c>
      <c r="HD57" s="123"/>
      <c r="HE57" s="123"/>
      <c r="HF57" s="124" t="str">
        <f t="shared" si="127"/>
        <v/>
      </c>
      <c r="HG57" s="125" t="str">
        <f t="shared" si="128"/>
        <v/>
      </c>
      <c r="HH57" s="125" t="str">
        <f t="shared" si="129"/>
        <v/>
      </c>
      <c r="HI57" s="125" t="str">
        <f>IF(HD57&lt;&gt;"", IF(RANK(HH57, HH$5:HH$62)+COUNTIF(HH$5:HH57,HH57)-1&lt;=(HI$65-HG$63), RANK(HH57, HH$5:HH$62)+COUNTIF(HH$5:HH57,HH57)-1, ""), "")</f>
        <v/>
      </c>
      <c r="HJ57" s="135" t="str">
        <f t="shared" si="130"/>
        <v/>
      </c>
      <c r="HK57" s="123"/>
      <c r="HL57" s="123"/>
      <c r="HM57" s="124" t="str">
        <f t="shared" si="131"/>
        <v/>
      </c>
      <c r="HN57" s="125" t="str">
        <f t="shared" si="132"/>
        <v/>
      </c>
      <c r="HO57" s="125" t="str">
        <f t="shared" si="133"/>
        <v/>
      </c>
      <c r="HP57" s="125" t="str">
        <f>IF(HK57&lt;&gt;"", IF(RANK(HO57, HO$5:HO$62)+COUNTIF(HO$5:HO57,HO57)-1&lt;=(HP$65-HN$63), RANK(HO57, HO$5:HO$62)+COUNTIF(HO$5:HO57,HO57)-1, ""), "")</f>
        <v/>
      </c>
      <c r="HQ57" s="135" t="str">
        <f t="shared" si="134"/>
        <v/>
      </c>
      <c r="HR57" s="123"/>
      <c r="HS57" s="123"/>
      <c r="HT57" s="124" t="str">
        <f t="shared" si="135"/>
        <v/>
      </c>
      <c r="HU57" s="125" t="str">
        <f t="shared" si="136"/>
        <v/>
      </c>
      <c r="HV57" s="125" t="str">
        <f t="shared" si="137"/>
        <v/>
      </c>
      <c r="HW57" s="125" t="str">
        <f>IF(HR57&lt;&gt;"", IF(RANK(HV57, HV$5:HV$62)+COUNTIF(HV$5:HV57,HV57)-1&lt;=(HW$65-HU$63), RANK(HV57, HV$5:HV$62)+COUNTIF(HV$5:HV57,HV57)-1, ""), "")</f>
        <v/>
      </c>
      <c r="HX57" s="135" t="str">
        <f t="shared" si="138"/>
        <v/>
      </c>
      <c r="HY57" s="123"/>
      <c r="HZ57" s="123"/>
      <c r="IA57" s="124" t="str">
        <f t="shared" si="139"/>
        <v/>
      </c>
      <c r="IB57" s="125" t="str">
        <f t="shared" si="140"/>
        <v/>
      </c>
      <c r="IC57" s="125" t="str">
        <f t="shared" si="141"/>
        <v/>
      </c>
      <c r="ID57" s="125" t="str">
        <f>IF(HY57&lt;&gt;"", IF(RANK(IC57, IC$5:IC$62)+COUNTIF(IC$5:IC57,IC57)-1&lt;=(ID$65-IB$63), RANK(IC57, IC$5:IC$62)+COUNTIF(IC$5:IC57,IC57)-1, ""), "")</f>
        <v/>
      </c>
      <c r="IE57" s="135" t="str">
        <f t="shared" si="142"/>
        <v/>
      </c>
      <c r="IF57" s="123"/>
      <c r="IG57" s="123"/>
      <c r="IH57" s="124" t="str">
        <f t="shared" si="143"/>
        <v/>
      </c>
      <c r="II57" s="125" t="str">
        <f t="shared" si="144"/>
        <v/>
      </c>
      <c r="IJ57" s="125" t="str">
        <f t="shared" si="145"/>
        <v/>
      </c>
      <c r="IK57" s="125" t="str">
        <f>IF(IF57&lt;&gt;"", IF(RANK(IJ57, IJ$5:IJ$62)+COUNTIF(IJ$5:IJ57,IJ57)-1&lt;=(IK$65-II$63), RANK(IJ57, IJ$5:IJ$62)+COUNTIF(IJ$5:IJ57,IJ57)-1, ""), "")</f>
        <v/>
      </c>
      <c r="IL57" s="135" t="str">
        <f t="shared" si="146"/>
        <v/>
      </c>
      <c r="IM57" s="123"/>
      <c r="IN57" s="123"/>
      <c r="IO57" s="124" t="str">
        <f t="shared" si="147"/>
        <v/>
      </c>
      <c r="IP57" s="125" t="str">
        <f t="shared" si="148"/>
        <v/>
      </c>
      <c r="IQ57" s="125" t="str">
        <f t="shared" si="149"/>
        <v/>
      </c>
      <c r="IR57" s="125" t="str">
        <f>IF(IM57&lt;&gt;"", IF(RANK(IQ57, IQ$5:IQ$62)+COUNTIF(IQ$5:IQ57,IQ57)-1&lt;=(IR$65-IP$63), RANK(IQ57, IQ$5:IQ$62)+COUNTIF(IQ$5:IQ57,IQ57)-1, ""), "")</f>
        <v/>
      </c>
      <c r="IS57" s="135" t="str">
        <f t="shared" si="150"/>
        <v/>
      </c>
      <c r="IT57" s="123">
        <v>6505</v>
      </c>
      <c r="IU57" s="123"/>
      <c r="IV57" s="124">
        <f t="shared" si="151"/>
        <v>0.1338091907680915</v>
      </c>
      <c r="IW57" s="125">
        <f t="shared" si="152"/>
        <v>0</v>
      </c>
      <c r="IX57" s="125">
        <f t="shared" si="153"/>
        <v>6505</v>
      </c>
      <c r="IY57" s="125" t="str">
        <f>IF(IT57&lt;&gt;"", IF(RANK(IX57, IX$5:IX$62)+COUNTIF(IX$5:IX57,IX57)-1&lt;=(IY$65-IW$63), RANK(IX57, IX$5:IX$62)+COUNTIF(IX$5:IX57,IX57)-1, ""), "")</f>
        <v/>
      </c>
      <c r="IZ57" s="135">
        <f t="shared" si="154"/>
        <v>0</v>
      </c>
      <c r="JA57" s="123">
        <v>1476</v>
      </c>
      <c r="JB57" s="123"/>
      <c r="JC57" s="124">
        <f t="shared" si="155"/>
        <v>3.0024410089503663E-2</v>
      </c>
      <c r="JD57" s="125">
        <f t="shared" si="156"/>
        <v>0</v>
      </c>
      <c r="JE57" s="125">
        <f t="shared" si="157"/>
        <v>1476</v>
      </c>
      <c r="JF57" s="125" t="str">
        <f>IF(JA57&lt;&gt;"", IF(RANK(JE57, JE$5:JE$62)+COUNTIF(JE$5:JE57,JE57)-1&lt;=(JF$65-JD$63), RANK(JE57, JE$5:JE$62)+COUNTIF(JE$5:JE57,JE57)-1, ""), "")</f>
        <v/>
      </c>
      <c r="JG57" s="135">
        <f t="shared" si="158"/>
        <v>0</v>
      </c>
      <c r="JH57" s="123">
        <v>1915</v>
      </c>
      <c r="JI57" s="123"/>
      <c r="JJ57" s="124">
        <f t="shared" si="159"/>
        <v>3.9909968113706937E-2</v>
      </c>
      <c r="JK57" s="125">
        <f t="shared" si="160"/>
        <v>0</v>
      </c>
      <c r="JL57" s="125">
        <f t="shared" si="161"/>
        <v>1915</v>
      </c>
      <c r="JM57" s="125" t="str">
        <f>IF(JH57&lt;&gt;"", IF(RANK(JL57, JL$5:JL$62)+COUNTIF(JL$5:JL57,JL57)-1&lt;=(JM$65-JK$63), RANK(JL57, JL$5:JL$62)+COUNTIF(JL$5:JL57,JL57)-1, ""), "")</f>
        <v/>
      </c>
      <c r="JN57" s="135">
        <f t="shared" si="162"/>
        <v>0</v>
      </c>
      <c r="JO57" s="123">
        <v>540</v>
      </c>
      <c r="JP57" s="123"/>
      <c r="JQ57" s="124">
        <f t="shared" si="163"/>
        <v>1.190659934293211E-2</v>
      </c>
      <c r="JR57" s="125">
        <f t="shared" si="164"/>
        <v>0</v>
      </c>
      <c r="JS57" s="125">
        <f t="shared" si="165"/>
        <v>540</v>
      </c>
      <c r="JT57" s="125" t="str">
        <f>IF(JO57&lt;&gt;"", IF(RANK(JS57, JS$5:JS$62)+COUNTIF(JS$5:JS57,JS57)-1&lt;=(JT$65-JR$63), RANK(JS57, JS$5:JS$62)+COUNTIF(JS$5:JS57,JS57)-1, ""), "")</f>
        <v/>
      </c>
      <c r="JU57" s="135">
        <f t="shared" si="166"/>
        <v>0</v>
      </c>
      <c r="JV57" s="123">
        <v>243</v>
      </c>
      <c r="JW57" s="123"/>
      <c r="JX57" s="124">
        <f t="shared" si="167"/>
        <v>5.0111358574610248E-3</v>
      </c>
      <c r="JY57" s="125">
        <f t="shared" si="168"/>
        <v>0</v>
      </c>
      <c r="JZ57" s="125">
        <f t="shared" si="169"/>
        <v>243</v>
      </c>
      <c r="KA57" s="125" t="str">
        <f>IF(JV57&lt;&gt;"", IF(RANK(JZ57, JZ$5:JZ$62)+COUNTIF(JZ$5:JZ57,JZ57)-1&lt;=(KA$65-JY$63), RANK(JZ57, JZ$5:JZ$62)+COUNTIF(JZ$5:JZ57,JZ57)-1, ""), "")</f>
        <v/>
      </c>
      <c r="KB57" s="135">
        <f t="shared" si="170"/>
        <v>0</v>
      </c>
      <c r="KC57" s="132" t="str">
        <f t="shared" si="171"/>
        <v/>
      </c>
      <c r="KD57" s="36">
        <f t="shared" si="172"/>
        <v>10679</v>
      </c>
      <c r="KE57" s="36"/>
      <c r="KF57" s="36"/>
      <c r="KG57" s="37"/>
      <c r="KH57" s="67" t="str">
        <f t="shared" si="184"/>
        <v/>
      </c>
      <c r="KI57" s="69" t="str">
        <f t="shared" si="185"/>
        <v/>
      </c>
      <c r="KJ57" s="69" t="str">
        <f t="shared" si="191"/>
        <v/>
      </c>
      <c r="KK57" s="69"/>
      <c r="KL57" s="66" t="str">
        <f t="shared" si="175"/>
        <v/>
      </c>
      <c r="KM57" s="69" t="str">
        <f t="shared" si="176"/>
        <v/>
      </c>
      <c r="KN57" s="67" t="str">
        <f t="shared" si="177"/>
        <v/>
      </c>
      <c r="KO57" s="67" t="str">
        <f>IF(KN57&lt;&gt;"", IF(RANK(KN57, $KN$5:$KN$62)+COUNTIF(KN$5:KN57,KN57)-1&lt;=(400-$KJ$63-$KM$63), RANK(KN57, $KN$5:$KN$62)+COUNTIF(KN$5:KN57,KN57)-1, ""), "")</f>
        <v/>
      </c>
      <c r="KP57" s="76" t="str">
        <f t="shared" si="178"/>
        <v/>
      </c>
      <c r="KQ57" s="86" t="str">
        <f t="shared" si="186"/>
        <v/>
      </c>
      <c r="KS57" s="126">
        <f t="shared" si="187"/>
        <v>0</v>
      </c>
      <c r="KT57" s="45">
        <f t="shared" si="188"/>
        <v>0</v>
      </c>
      <c r="KU57" s="53">
        <f t="shared" si="179"/>
        <v>0</v>
      </c>
      <c r="KW57" s="80" t="str">
        <f t="shared" si="189"/>
        <v/>
      </c>
      <c r="KX57" s="45" t="str">
        <f t="shared" si="180"/>
        <v/>
      </c>
      <c r="KY57" s="45" t="str">
        <f t="shared" si="190"/>
        <v/>
      </c>
      <c r="KZ57" s="127" t="str">
        <f t="shared" si="181"/>
        <v/>
      </c>
    </row>
    <row r="58" spans="1:312" ht="15" customHeight="1" x14ac:dyDescent="0.2">
      <c r="A58" s="128" t="s">
        <v>224</v>
      </c>
      <c r="B58" s="123"/>
      <c r="C58" s="123"/>
      <c r="D58" s="124" t="str">
        <f t="shared" si="182"/>
        <v/>
      </c>
      <c r="E58" s="125" t="str">
        <f t="shared" si="9"/>
        <v/>
      </c>
      <c r="F58" s="125" t="str">
        <f t="shared" si="183"/>
        <v/>
      </c>
      <c r="G58" s="125" t="str">
        <f>IF(B58&lt;&gt;"", IF(RANK(F58, F$5:F$62)+COUNTIF(F$5:F58,F58)-1&lt;=(G$65-E$63), RANK(F58, F$5:F$62)+COUNTIF(F$5:F58,F58)-1, ""), "")</f>
        <v/>
      </c>
      <c r="H58" s="135" t="str">
        <f t="shared" si="10"/>
        <v/>
      </c>
      <c r="I58" s="123"/>
      <c r="J58" s="123"/>
      <c r="K58" s="124" t="str">
        <f t="shared" si="11"/>
        <v/>
      </c>
      <c r="L58" s="125" t="str">
        <f t="shared" si="12"/>
        <v/>
      </c>
      <c r="M58" s="125" t="str">
        <f t="shared" si="13"/>
        <v/>
      </c>
      <c r="N58" s="125" t="str">
        <f>IF(I58&lt;&gt;"", IF(RANK(M58, M$5:M$62)+COUNTIF(M$5:M58,M58)-1&lt;=(N$65-L$63), RANK(M58, M$5:M$62)+COUNTIF(M$5:M58,M58)-1, ""), "")</f>
        <v/>
      </c>
      <c r="O58" s="135" t="str">
        <f t="shared" si="14"/>
        <v/>
      </c>
      <c r="P58" s="123"/>
      <c r="Q58" s="123"/>
      <c r="R58" s="124" t="str">
        <f t="shared" si="15"/>
        <v/>
      </c>
      <c r="S58" s="125" t="str">
        <f t="shared" si="16"/>
        <v/>
      </c>
      <c r="T58" s="125" t="str">
        <f t="shared" si="17"/>
        <v/>
      </c>
      <c r="U58" s="125" t="str">
        <f>IF(P58&lt;&gt;"", IF(RANK(T58, T$5:T$62)+COUNTIF(T$5:T58,T58)-1&lt;=(U$65-S$63), RANK(T58, T$5:T$62)+COUNTIF(T$5:T58,T58)-1, ""), "")</f>
        <v/>
      </c>
      <c r="V58" s="135" t="str">
        <f t="shared" si="18"/>
        <v/>
      </c>
      <c r="W58" s="123"/>
      <c r="X58" s="123"/>
      <c r="Y58" s="124" t="str">
        <f t="shared" si="19"/>
        <v/>
      </c>
      <c r="Z58" s="125" t="str">
        <f t="shared" si="20"/>
        <v/>
      </c>
      <c r="AA58" s="125" t="str">
        <f t="shared" si="21"/>
        <v/>
      </c>
      <c r="AB58" s="125" t="str">
        <f>IF(W58&lt;&gt;"", IF(RANK(AA58, AA$5:AA$62)+COUNTIF(AA$5:AA58,AA58)-1&lt;=(AB$65-Z$63), RANK(AA58, AA$5:AA$62)+COUNTIF(AA$5:AA58,AA58)-1, ""), "")</f>
        <v/>
      </c>
      <c r="AC58" s="135" t="str">
        <f t="shared" si="22"/>
        <v/>
      </c>
      <c r="AD58" s="123"/>
      <c r="AE58" s="123"/>
      <c r="AF58" s="124" t="str">
        <f t="shared" si="23"/>
        <v/>
      </c>
      <c r="AG58" s="125" t="str">
        <f t="shared" si="24"/>
        <v/>
      </c>
      <c r="AH58" s="125" t="str">
        <f t="shared" si="25"/>
        <v/>
      </c>
      <c r="AI58" s="125" t="str">
        <f>IF(AD58&lt;&gt;"", IF(RANK(AH58, AH$5:AH$62)+COUNTIF(AH$5:AH58,AH58)-1&lt;=(AI$65-AG$63), RANK(AH58, AH$5:AH$62)+COUNTIF(AH$5:AH58,AH58)-1, ""), "")</f>
        <v/>
      </c>
      <c r="AJ58" s="135" t="str">
        <f t="shared" si="26"/>
        <v/>
      </c>
      <c r="AK58" s="123">
        <v>148</v>
      </c>
      <c r="AL58" s="123"/>
      <c r="AM58" s="124">
        <f t="shared" si="27"/>
        <v>2.9998986520725652E-3</v>
      </c>
      <c r="AN58" s="125">
        <f t="shared" si="28"/>
        <v>0</v>
      </c>
      <c r="AO58" s="125">
        <f t="shared" si="29"/>
        <v>148</v>
      </c>
      <c r="AP58" s="125" t="str">
        <f>IF(AK58&lt;&gt;"", IF(RANK(AO58, AO$5:AO$62)+COUNTIF(AO$5:AO58,AO58)-1&lt;=(AP$65-AN$63), RANK(AO58, AO$5:AO$62)+COUNTIF(AO$5:AO58,AO58)-1, ""), "")</f>
        <v/>
      </c>
      <c r="AQ58" s="135">
        <f t="shared" si="30"/>
        <v>0</v>
      </c>
      <c r="AR58" s="123">
        <v>159</v>
      </c>
      <c r="AS58" s="123"/>
      <c r="AT58" s="124">
        <f t="shared" si="31"/>
        <v>3.7531866679255971E-3</v>
      </c>
      <c r="AU58" s="125">
        <f t="shared" si="32"/>
        <v>0</v>
      </c>
      <c r="AV58" s="125">
        <f t="shared" si="33"/>
        <v>159</v>
      </c>
      <c r="AW58" s="125" t="str">
        <f>IF(AR58&lt;&gt;"", IF(RANK(AV58, AV$5:AV$62)+COUNTIF(AV$5:AV58,AV58)-1&lt;=(AW$65-AU$63), RANK(AV58, AV$5:AV$62)+COUNTIF(AV$5:AV58,AV58)-1, ""), "")</f>
        <v/>
      </c>
      <c r="AX58" s="135">
        <f t="shared" si="34"/>
        <v>0</v>
      </c>
      <c r="AY58" s="123">
        <v>125</v>
      </c>
      <c r="AZ58" s="123"/>
      <c r="BA58" s="124">
        <f t="shared" si="35"/>
        <v>2.5306205081485982E-3</v>
      </c>
      <c r="BB58" s="125">
        <f t="shared" si="36"/>
        <v>0</v>
      </c>
      <c r="BC58" s="125">
        <f t="shared" si="37"/>
        <v>125</v>
      </c>
      <c r="BD58" s="125" t="str">
        <f>IF(AY58&lt;&gt;"", IF(RANK(BC58, BC$5:BC$62)+COUNTIF(BC$5:BC58,BC58)-1&lt;=(BD$65-BB$63), RANK(BC58, BC$5:BC$62)+COUNTIF(BC$5:BC58,BC58)-1, ""), "")</f>
        <v/>
      </c>
      <c r="BE58" s="135">
        <f t="shared" si="38"/>
        <v>0</v>
      </c>
      <c r="BF58" s="123">
        <v>127</v>
      </c>
      <c r="BG58" s="123"/>
      <c r="BH58" s="124">
        <f t="shared" si="39"/>
        <v>2.4923952507114118E-3</v>
      </c>
      <c r="BI58" s="125">
        <f t="shared" si="40"/>
        <v>0</v>
      </c>
      <c r="BJ58" s="125">
        <f t="shared" si="41"/>
        <v>127</v>
      </c>
      <c r="BK58" s="125" t="str">
        <f>IF(BF58&lt;&gt;"", IF(RANK(BJ58, BJ$5:BJ$62)+COUNTIF(BJ$5:BJ58,BJ58)-1&lt;=(BK$65-BI$63), RANK(BJ58, BJ$5:BJ$62)+COUNTIF(BJ$5:BJ58,BJ58)-1, ""), "")</f>
        <v/>
      </c>
      <c r="BL58" s="135">
        <f t="shared" si="42"/>
        <v>0</v>
      </c>
      <c r="BM58" s="123">
        <v>112</v>
      </c>
      <c r="BN58" s="123"/>
      <c r="BO58" s="124">
        <f t="shared" si="43"/>
        <v>2.273973158995391E-3</v>
      </c>
      <c r="BP58" s="125">
        <f t="shared" si="44"/>
        <v>0</v>
      </c>
      <c r="BQ58" s="125">
        <f t="shared" si="45"/>
        <v>112</v>
      </c>
      <c r="BR58" s="125" t="str">
        <f>IF(BM58&lt;&gt;"", IF(RANK(BQ58, BQ$5:BQ$62)+COUNTIF(BQ$5:BQ58,BQ58)-1&lt;=(BR$65-BP$63), RANK(BQ58, BQ$5:BQ$62)+COUNTIF(BQ$5:BQ58,BQ58)-1, ""), "")</f>
        <v/>
      </c>
      <c r="BS58" s="135">
        <f t="shared" si="46"/>
        <v>0</v>
      </c>
      <c r="BT58" s="123">
        <v>91</v>
      </c>
      <c r="BU58" s="123"/>
      <c r="BV58" s="124">
        <f t="shared" si="47"/>
        <v>1.8227706113292204E-3</v>
      </c>
      <c r="BW58" s="125">
        <f t="shared" si="48"/>
        <v>0</v>
      </c>
      <c r="BX58" s="125">
        <f t="shared" si="49"/>
        <v>91</v>
      </c>
      <c r="BY58" s="125" t="str">
        <f>IF(BT58&lt;&gt;"", IF(RANK(BX58, BX$5:BX$62)+COUNTIF(BX$5:BX58,BX58)-1&lt;=(BY$65-BW$63), RANK(BX58, BX$5:BX$62)+COUNTIF(BX$5:BX58,BX58)-1, ""), "")</f>
        <v/>
      </c>
      <c r="BZ58" s="135">
        <f t="shared" si="50"/>
        <v>0</v>
      </c>
      <c r="CA58" s="123">
        <v>129</v>
      </c>
      <c r="CB58" s="123"/>
      <c r="CC58" s="124">
        <f t="shared" si="51"/>
        <v>2.566959843992518E-3</v>
      </c>
      <c r="CD58" s="125">
        <f t="shared" si="52"/>
        <v>0</v>
      </c>
      <c r="CE58" s="125">
        <f t="shared" si="53"/>
        <v>129</v>
      </c>
      <c r="CF58" s="125" t="str">
        <f>IF(CA58&lt;&gt;"", IF(RANK(CE58, CE$5:CE$62)+COUNTIF(CE$5:CE58,CE58)-1&lt;=(CF$65-CD$63), RANK(CE58, CE$5:CE$62)+COUNTIF(CE$5:CE58,CE58)-1, ""), "")</f>
        <v/>
      </c>
      <c r="CG58" s="135">
        <f t="shared" si="54"/>
        <v>0</v>
      </c>
      <c r="CH58" s="123">
        <v>82</v>
      </c>
      <c r="CI58" s="123"/>
      <c r="CJ58" s="124">
        <f t="shared" si="55"/>
        <v>1.5825838576446519E-3</v>
      </c>
      <c r="CK58" s="125">
        <f t="shared" si="56"/>
        <v>0</v>
      </c>
      <c r="CL58" s="125">
        <f t="shared" si="57"/>
        <v>82</v>
      </c>
      <c r="CM58" s="125" t="str">
        <f>IF(CH58&lt;&gt;"", IF(RANK(CL58, CL$5:CL$62)+COUNTIF(CL$5:CL58,CL58)-1&lt;=(CM$65-CK$63), RANK(CL58, CL$5:CL$62)+COUNTIF(CL$5:CL58,CL58)-1, ""), "")</f>
        <v/>
      </c>
      <c r="CN58" s="135">
        <f t="shared" si="58"/>
        <v>0</v>
      </c>
      <c r="CO58" s="123">
        <v>256</v>
      </c>
      <c r="CP58" s="123"/>
      <c r="CQ58" s="124">
        <f t="shared" si="59"/>
        <v>5.0522991908427076E-3</v>
      </c>
      <c r="CR58" s="125">
        <f t="shared" si="60"/>
        <v>0</v>
      </c>
      <c r="CS58" s="125">
        <f t="shared" si="61"/>
        <v>256</v>
      </c>
      <c r="CT58" s="125" t="str">
        <f>IF(CO58&lt;&gt;"", IF(RANK(CS58, CS$5:CS$62)+COUNTIF(CS$5:CS58,CS58)-1&lt;=(CT$65-CR$63), RANK(CS58, CS$5:CS$62)+COUNTIF(CS$5:CS58,CS58)-1, ""), "")</f>
        <v/>
      </c>
      <c r="CU58" s="135">
        <f t="shared" si="62"/>
        <v>0</v>
      </c>
      <c r="CV58" s="123">
        <v>194</v>
      </c>
      <c r="CW58" s="123"/>
      <c r="CX58" s="124">
        <f t="shared" si="63"/>
        <v>4.1488451668092383E-3</v>
      </c>
      <c r="CY58" s="125">
        <f t="shared" si="64"/>
        <v>0</v>
      </c>
      <c r="CZ58" s="125">
        <f t="shared" si="65"/>
        <v>194</v>
      </c>
      <c r="DA58" s="125" t="str">
        <f>IF(CV58&lt;&gt;"", IF(RANK(CZ58, CZ$5:CZ$62)+COUNTIF(CZ$5:CZ58,CZ58)-1&lt;=(DA$65-CY$63), RANK(CZ58, CZ$5:CZ$62)+COUNTIF(CZ$5:CZ58,CZ58)-1, ""), "")</f>
        <v/>
      </c>
      <c r="DB58" s="135">
        <f t="shared" si="66"/>
        <v>0</v>
      </c>
      <c r="DC58" s="123"/>
      <c r="DD58" s="123"/>
      <c r="DE58" s="124" t="str">
        <f t="shared" si="67"/>
        <v/>
      </c>
      <c r="DF58" s="125" t="str">
        <f t="shared" si="68"/>
        <v/>
      </c>
      <c r="DG58" s="125" t="str">
        <f t="shared" si="69"/>
        <v/>
      </c>
      <c r="DH58" s="125" t="str">
        <f>IF(DC58&lt;&gt;"", IF(RANK(DG58, DG$5:DG$62)+COUNTIF(DG$5:DG58,DG58)-1&lt;=(DH$65-DF$63), RANK(DG58, DG$5:DG$62)+COUNTIF(DG$5:DG58,DG58)-1, ""), "")</f>
        <v/>
      </c>
      <c r="DI58" s="135" t="str">
        <f t="shared" si="70"/>
        <v/>
      </c>
      <c r="DJ58" s="123"/>
      <c r="DK58" s="123"/>
      <c r="DL58" s="124" t="str">
        <f t="shared" si="71"/>
        <v/>
      </c>
      <c r="DM58" s="125" t="str">
        <f t="shared" si="72"/>
        <v/>
      </c>
      <c r="DN58" s="125" t="str">
        <f t="shared" si="73"/>
        <v/>
      </c>
      <c r="DO58" s="125" t="str">
        <f>IF(DJ58&lt;&gt;"", IF(RANK(DN58, DN$5:DN$62)+COUNTIF(DN$5:DN58,DN58)-1&lt;=(DO$65-DM$63), RANK(DN58, DN$5:DN$62)+COUNTIF(DN$5:DN58,DN58)-1, ""), "")</f>
        <v/>
      </c>
      <c r="DP58" s="135" t="str">
        <f t="shared" si="74"/>
        <v/>
      </c>
      <c r="DQ58" s="123"/>
      <c r="DR58" s="123"/>
      <c r="DS58" s="124" t="str">
        <f t="shared" si="75"/>
        <v/>
      </c>
      <c r="DT58" s="125" t="str">
        <f t="shared" si="76"/>
        <v/>
      </c>
      <c r="DU58" s="125" t="str">
        <f t="shared" si="77"/>
        <v/>
      </c>
      <c r="DV58" s="125" t="str">
        <f>IF(DQ58&lt;&gt;"", IF(RANK(DU58, DU$5:DU$62)+COUNTIF(DU$5:DU58,DU58)-1&lt;=(DV$65-DT$63), RANK(DU58, DU$5:DU$62)+COUNTIF(DU$5:DU58,DU58)-1, ""), "")</f>
        <v/>
      </c>
      <c r="DW58" s="135" t="str">
        <f t="shared" si="78"/>
        <v/>
      </c>
      <c r="DX58" s="123"/>
      <c r="DY58" s="123"/>
      <c r="DZ58" s="124" t="str">
        <f t="shared" si="79"/>
        <v/>
      </c>
      <c r="EA58" s="125" t="str">
        <f t="shared" si="80"/>
        <v/>
      </c>
      <c r="EB58" s="125" t="str">
        <f t="shared" si="81"/>
        <v/>
      </c>
      <c r="EC58" s="125" t="str">
        <f>IF(DX58&lt;&gt;"", IF(RANK(EB58, EB$5:EB$62)+COUNTIF(EB$5:EB58,EB58)-1&lt;=(EC$65-EA$63), RANK(EB58, EB$5:EB$62)+COUNTIF(EB$5:EB58,EB58)-1, ""), "")</f>
        <v/>
      </c>
      <c r="ED58" s="135" t="str">
        <f t="shared" si="82"/>
        <v/>
      </c>
      <c r="EE58" s="123"/>
      <c r="EF58" s="123"/>
      <c r="EG58" s="124" t="str">
        <f t="shared" si="83"/>
        <v/>
      </c>
      <c r="EH58" s="125" t="str">
        <f t="shared" si="84"/>
        <v/>
      </c>
      <c r="EI58" s="125" t="str">
        <f t="shared" si="85"/>
        <v/>
      </c>
      <c r="EJ58" s="125" t="str">
        <f>IF(EE58&lt;&gt;"", IF(RANK(EI58, EI$5:EI$62)+COUNTIF(EI$5:EI58,EI58)-1&lt;=(EJ$65-EH$63), RANK(EI58, EI$5:EI$62)+COUNTIF(EI$5:EI58,EI58)-1, ""), "")</f>
        <v/>
      </c>
      <c r="EK58" s="135" t="str">
        <f t="shared" si="86"/>
        <v/>
      </c>
      <c r="EL58" s="123"/>
      <c r="EM58" s="123"/>
      <c r="EN58" s="124" t="str">
        <f t="shared" si="87"/>
        <v/>
      </c>
      <c r="EO58" s="125" t="str">
        <f t="shared" si="88"/>
        <v/>
      </c>
      <c r="EP58" s="125" t="str">
        <f t="shared" si="89"/>
        <v/>
      </c>
      <c r="EQ58" s="125" t="str">
        <f>IF(EL58&lt;&gt;"", IF(RANK(EP58, EP$5:EP$62)+COUNTIF(EP$5:EP58,EP58)-1&lt;=(EQ$65-EO$63), RANK(EP58, EP$5:EP$62)+COUNTIF(EP$5:EP58,EP58)-1, ""), "")</f>
        <v/>
      </c>
      <c r="ER58" s="135" t="str">
        <f t="shared" si="90"/>
        <v/>
      </c>
      <c r="ES58" s="123"/>
      <c r="ET58" s="123"/>
      <c r="EU58" s="124" t="str">
        <f t="shared" si="91"/>
        <v/>
      </c>
      <c r="EV58" s="125" t="str">
        <f t="shared" si="92"/>
        <v/>
      </c>
      <c r="EW58" s="125" t="str">
        <f t="shared" si="93"/>
        <v/>
      </c>
      <c r="EX58" s="125" t="str">
        <f>IF(ES58&lt;&gt;"", IF(RANK(EW58, EW$5:EW$62)+COUNTIF(EW$5:EW58,EW58)-1&lt;=(EX$65-EV$63), RANK(EW58, EW$5:EW$62)+COUNTIF(EW$5:EW58,EW58)-1, ""), "")</f>
        <v/>
      </c>
      <c r="EY58" s="135" t="str">
        <f t="shared" si="94"/>
        <v/>
      </c>
      <c r="EZ58" s="123"/>
      <c r="FA58" s="123"/>
      <c r="FB58" s="124" t="str">
        <f t="shared" si="95"/>
        <v/>
      </c>
      <c r="FC58" s="125" t="str">
        <f t="shared" si="96"/>
        <v/>
      </c>
      <c r="FD58" s="125" t="str">
        <f t="shared" si="97"/>
        <v/>
      </c>
      <c r="FE58" s="125" t="str">
        <f>IF(EZ58&lt;&gt;"", IF(RANK(FD58, FD$5:FD$62)+COUNTIF(FD$5:FD58,FD58)-1&lt;=(FE$65-FC$63), RANK(FD58, FD$5:FD$62)+COUNTIF(FD$5:FD58,FD58)-1, ""), "")</f>
        <v/>
      </c>
      <c r="FF58" s="135" t="str">
        <f t="shared" si="98"/>
        <v/>
      </c>
      <c r="FG58" s="123"/>
      <c r="FH58" s="123"/>
      <c r="FI58" s="124" t="str">
        <f t="shared" si="99"/>
        <v/>
      </c>
      <c r="FJ58" s="125" t="str">
        <f t="shared" si="100"/>
        <v/>
      </c>
      <c r="FK58" s="125" t="str">
        <f t="shared" si="101"/>
        <v/>
      </c>
      <c r="FL58" s="125" t="str">
        <f>IF(FG58&lt;&gt;"", IF(RANK(FK58, FK$5:FK$62)+COUNTIF(FK$5:FK58,FK58)-1&lt;=(FL$65-FJ$63), RANK(FK58, FK$5:FK$62)+COUNTIF(FK$5:FK58,FK58)-1, ""), "")</f>
        <v/>
      </c>
      <c r="FM58" s="135" t="str">
        <f t="shared" si="102"/>
        <v/>
      </c>
      <c r="FN58" s="123"/>
      <c r="FO58" s="123"/>
      <c r="FP58" s="124" t="str">
        <f t="shared" si="103"/>
        <v/>
      </c>
      <c r="FQ58" s="125" t="str">
        <f t="shared" si="104"/>
        <v/>
      </c>
      <c r="FR58" s="125" t="str">
        <f t="shared" si="105"/>
        <v/>
      </c>
      <c r="FS58" s="125" t="str">
        <f>IF(FN58&lt;&gt;"", IF(RANK(FR58, FR$5:FR$62)+COUNTIF(FR$5:FR58,FR58)-1&lt;=(FS$65-FQ$63), RANK(FR58, FR$5:FR$62)+COUNTIF(FR$5:FR58,FR58)-1, ""), "")</f>
        <v/>
      </c>
      <c r="FT58" s="135" t="str">
        <f t="shared" si="106"/>
        <v/>
      </c>
      <c r="FU58" s="123"/>
      <c r="FV58" s="123"/>
      <c r="FW58" s="124" t="str">
        <f t="shared" si="107"/>
        <v/>
      </c>
      <c r="FX58" s="125" t="str">
        <f t="shared" si="108"/>
        <v/>
      </c>
      <c r="FY58" s="125" t="str">
        <f t="shared" si="109"/>
        <v/>
      </c>
      <c r="FZ58" s="125" t="str">
        <f>IF(FU58&lt;&gt;"", IF(RANK(FY58, FY$5:FY$62)+COUNTIF(FY$5:FY58,FY58)-1&lt;=(FZ$65-FX$63), RANK(FY58, FY$5:FY$62)+COUNTIF(FY$5:FY58,FY58)-1, ""), "")</f>
        <v/>
      </c>
      <c r="GA58" s="135" t="str">
        <f t="shared" si="110"/>
        <v/>
      </c>
      <c r="GB58" s="123"/>
      <c r="GC58" s="123"/>
      <c r="GD58" s="124" t="str">
        <f t="shared" si="111"/>
        <v/>
      </c>
      <c r="GE58" s="125" t="str">
        <f t="shared" si="112"/>
        <v/>
      </c>
      <c r="GF58" s="125" t="str">
        <f t="shared" si="113"/>
        <v/>
      </c>
      <c r="GG58" s="125" t="str">
        <f>IF(GB58&lt;&gt;"", IF(RANK(GF58, GF$5:GF$62)+COUNTIF(GF$5:GF58,GF58)-1&lt;=(GG$65-GE$63), RANK(GF58, GF$5:GF$62)+COUNTIF(GF$5:GF58,GF58)-1, ""), "")</f>
        <v/>
      </c>
      <c r="GH58" s="135" t="str">
        <f t="shared" si="114"/>
        <v/>
      </c>
      <c r="GI58" s="123"/>
      <c r="GJ58" s="123"/>
      <c r="GK58" s="124" t="str">
        <f t="shared" si="115"/>
        <v/>
      </c>
      <c r="GL58" s="125" t="str">
        <f t="shared" si="116"/>
        <v/>
      </c>
      <c r="GM58" s="125" t="str">
        <f t="shared" si="117"/>
        <v/>
      </c>
      <c r="GN58" s="125" t="str">
        <f>IF(GI58&lt;&gt;"", IF(RANK(GM58, GM$5:GM$62)+COUNTIF(GM$5:GM58,GM58)-1&lt;=(GN$65-GL$63), RANK(GM58, GM$5:GM$62)+COUNTIF(GM$5:GM58,GM58)-1, ""), "")</f>
        <v/>
      </c>
      <c r="GO58" s="135" t="str">
        <f t="shared" si="118"/>
        <v/>
      </c>
      <c r="GP58" s="123"/>
      <c r="GQ58" s="123"/>
      <c r="GR58" s="124" t="str">
        <f t="shared" si="119"/>
        <v/>
      </c>
      <c r="GS58" s="125" t="str">
        <f t="shared" si="120"/>
        <v/>
      </c>
      <c r="GT58" s="125" t="str">
        <f t="shared" si="121"/>
        <v/>
      </c>
      <c r="GU58" s="125" t="str">
        <f>IF(GP58&lt;&gt;"", IF(RANK(GT58, GT$5:GT$62)+COUNTIF(GT$5:GT58,GT58)-1&lt;=(GU$65-GS$63), RANK(GT58, GT$5:GT$62)+COUNTIF(GT$5:GT58,GT58)-1, ""), "")</f>
        <v/>
      </c>
      <c r="GV58" s="135" t="str">
        <f t="shared" si="122"/>
        <v/>
      </c>
      <c r="GW58" s="123"/>
      <c r="GX58" s="123"/>
      <c r="GY58" s="124" t="str">
        <f t="shared" si="123"/>
        <v/>
      </c>
      <c r="GZ58" s="125" t="str">
        <f t="shared" si="124"/>
        <v/>
      </c>
      <c r="HA58" s="125" t="str">
        <f t="shared" si="125"/>
        <v/>
      </c>
      <c r="HB58" s="125" t="str">
        <f>IF(GW58&lt;&gt;"", IF(RANK(HA58, HA$5:HA$62)+COUNTIF(HA$5:HA58,HA58)-1&lt;=(HB$65-GZ$63), RANK(HA58, HA$5:HA$62)+COUNTIF(HA$5:HA58,HA58)-1, ""), "")</f>
        <v/>
      </c>
      <c r="HC58" s="135" t="str">
        <f t="shared" si="126"/>
        <v/>
      </c>
      <c r="HD58" s="123"/>
      <c r="HE58" s="123"/>
      <c r="HF58" s="124" t="str">
        <f t="shared" si="127"/>
        <v/>
      </c>
      <c r="HG58" s="125" t="str">
        <f t="shared" si="128"/>
        <v/>
      </c>
      <c r="HH58" s="125" t="str">
        <f t="shared" si="129"/>
        <v/>
      </c>
      <c r="HI58" s="125" t="str">
        <f>IF(HD58&lt;&gt;"", IF(RANK(HH58, HH$5:HH$62)+COUNTIF(HH$5:HH58,HH58)-1&lt;=(HI$65-HG$63), RANK(HH58, HH$5:HH$62)+COUNTIF(HH$5:HH58,HH58)-1, ""), "")</f>
        <v/>
      </c>
      <c r="HJ58" s="135" t="str">
        <f t="shared" si="130"/>
        <v/>
      </c>
      <c r="HK58" s="123"/>
      <c r="HL58" s="123"/>
      <c r="HM58" s="124" t="str">
        <f t="shared" si="131"/>
        <v/>
      </c>
      <c r="HN58" s="125" t="str">
        <f t="shared" si="132"/>
        <v/>
      </c>
      <c r="HO58" s="125" t="str">
        <f t="shared" si="133"/>
        <v/>
      </c>
      <c r="HP58" s="125" t="str">
        <f>IF(HK58&lt;&gt;"", IF(RANK(HO58, HO$5:HO$62)+COUNTIF(HO$5:HO58,HO58)-1&lt;=(HP$65-HN$63), RANK(HO58, HO$5:HO$62)+COUNTIF(HO$5:HO58,HO58)-1, ""), "")</f>
        <v/>
      </c>
      <c r="HQ58" s="135" t="str">
        <f t="shared" si="134"/>
        <v/>
      </c>
      <c r="HR58" s="123"/>
      <c r="HS58" s="123"/>
      <c r="HT58" s="124" t="str">
        <f t="shared" si="135"/>
        <v/>
      </c>
      <c r="HU58" s="125" t="str">
        <f t="shared" si="136"/>
        <v/>
      </c>
      <c r="HV58" s="125" t="str">
        <f t="shared" si="137"/>
        <v/>
      </c>
      <c r="HW58" s="125" t="str">
        <f>IF(HR58&lt;&gt;"", IF(RANK(HV58, HV$5:HV$62)+COUNTIF(HV$5:HV58,HV58)-1&lt;=(HW$65-HU$63), RANK(HV58, HV$5:HV$62)+COUNTIF(HV$5:HV58,HV58)-1, ""), "")</f>
        <v/>
      </c>
      <c r="HX58" s="135" t="str">
        <f t="shared" si="138"/>
        <v/>
      </c>
      <c r="HY58" s="123"/>
      <c r="HZ58" s="123"/>
      <c r="IA58" s="124" t="str">
        <f t="shared" si="139"/>
        <v/>
      </c>
      <c r="IB58" s="125" t="str">
        <f t="shared" si="140"/>
        <v/>
      </c>
      <c r="IC58" s="125" t="str">
        <f t="shared" si="141"/>
        <v/>
      </c>
      <c r="ID58" s="125" t="str">
        <f>IF(HY58&lt;&gt;"", IF(RANK(IC58, IC$5:IC$62)+COUNTIF(IC$5:IC58,IC58)-1&lt;=(ID$65-IB$63), RANK(IC58, IC$5:IC$62)+COUNTIF(IC$5:IC58,IC58)-1, ""), "")</f>
        <v/>
      </c>
      <c r="IE58" s="135" t="str">
        <f t="shared" si="142"/>
        <v/>
      </c>
      <c r="IF58" s="123"/>
      <c r="IG58" s="123"/>
      <c r="IH58" s="124" t="str">
        <f t="shared" si="143"/>
        <v/>
      </c>
      <c r="II58" s="125" t="str">
        <f t="shared" si="144"/>
        <v/>
      </c>
      <c r="IJ58" s="125" t="str">
        <f t="shared" si="145"/>
        <v/>
      </c>
      <c r="IK58" s="125" t="str">
        <f>IF(IF58&lt;&gt;"", IF(RANK(IJ58, IJ$5:IJ$62)+COUNTIF(IJ$5:IJ58,IJ58)-1&lt;=(IK$65-II$63), RANK(IJ58, IJ$5:IJ$62)+COUNTIF(IJ$5:IJ58,IJ58)-1, ""), "")</f>
        <v/>
      </c>
      <c r="IL58" s="135" t="str">
        <f t="shared" si="146"/>
        <v/>
      </c>
      <c r="IM58" s="123"/>
      <c r="IN58" s="123"/>
      <c r="IO58" s="124" t="str">
        <f t="shared" si="147"/>
        <v/>
      </c>
      <c r="IP58" s="125" t="str">
        <f t="shared" si="148"/>
        <v/>
      </c>
      <c r="IQ58" s="125" t="str">
        <f t="shared" si="149"/>
        <v/>
      </c>
      <c r="IR58" s="125" t="str">
        <f>IF(IM58&lt;&gt;"", IF(RANK(IQ58, IQ$5:IQ$62)+COUNTIF(IQ$5:IQ58,IQ58)-1&lt;=(IR$65-IP$63), RANK(IQ58, IQ$5:IQ$62)+COUNTIF(IQ$5:IQ58,IQ58)-1, ""), "")</f>
        <v/>
      </c>
      <c r="IS58" s="135" t="str">
        <f t="shared" si="150"/>
        <v/>
      </c>
      <c r="IT58" s="123"/>
      <c r="IU58" s="123"/>
      <c r="IV58" s="124" t="str">
        <f t="shared" si="151"/>
        <v/>
      </c>
      <c r="IW58" s="125" t="str">
        <f t="shared" si="152"/>
        <v/>
      </c>
      <c r="IX58" s="125" t="str">
        <f t="shared" si="153"/>
        <v/>
      </c>
      <c r="IY58" s="125" t="str">
        <f>IF(IT58&lt;&gt;"", IF(RANK(IX58, IX$5:IX$62)+COUNTIF(IX$5:IX58,IX58)-1&lt;=(IY$65-IW$63), RANK(IX58, IX$5:IX$62)+COUNTIF(IX$5:IX58,IX58)-1, ""), "")</f>
        <v/>
      </c>
      <c r="IZ58" s="135" t="str">
        <f t="shared" si="154"/>
        <v/>
      </c>
      <c r="JA58" s="123"/>
      <c r="JB58" s="123"/>
      <c r="JC58" s="124" t="str">
        <f t="shared" si="155"/>
        <v/>
      </c>
      <c r="JD58" s="125" t="str">
        <f t="shared" si="156"/>
        <v/>
      </c>
      <c r="JE58" s="125" t="str">
        <f t="shared" si="157"/>
        <v/>
      </c>
      <c r="JF58" s="125" t="str">
        <f>IF(JA58&lt;&gt;"", IF(RANK(JE58, JE$5:JE$62)+COUNTIF(JE$5:JE58,JE58)-1&lt;=(JF$65-JD$63), RANK(JE58, JE$5:JE$62)+COUNTIF(JE$5:JE58,JE58)-1, ""), "")</f>
        <v/>
      </c>
      <c r="JG58" s="135" t="str">
        <f t="shared" si="158"/>
        <v/>
      </c>
      <c r="JH58" s="123"/>
      <c r="JI58" s="123"/>
      <c r="JJ58" s="124" t="str">
        <f t="shared" si="159"/>
        <v/>
      </c>
      <c r="JK58" s="125" t="str">
        <f t="shared" si="160"/>
        <v/>
      </c>
      <c r="JL58" s="125" t="str">
        <f t="shared" si="161"/>
        <v/>
      </c>
      <c r="JM58" s="125" t="str">
        <f>IF(JH58&lt;&gt;"", IF(RANK(JL58, JL$5:JL$62)+COUNTIF(JL$5:JL58,JL58)-1&lt;=(JM$65-JK$63), RANK(JL58, JL$5:JL$62)+COUNTIF(JL$5:JL58,JL58)-1, ""), "")</f>
        <v/>
      </c>
      <c r="JN58" s="135" t="str">
        <f t="shared" si="162"/>
        <v/>
      </c>
      <c r="JO58" s="123"/>
      <c r="JP58" s="123"/>
      <c r="JQ58" s="124" t="str">
        <f t="shared" si="163"/>
        <v/>
      </c>
      <c r="JR58" s="125" t="str">
        <f t="shared" si="164"/>
        <v/>
      </c>
      <c r="JS58" s="125" t="str">
        <f t="shared" si="165"/>
        <v/>
      </c>
      <c r="JT58" s="125" t="str">
        <f>IF(JO58&lt;&gt;"", IF(RANK(JS58, JS$5:JS$62)+COUNTIF(JS$5:JS58,JS58)-1&lt;=(JT$65-JR$63), RANK(JS58, JS$5:JS$62)+COUNTIF(JS$5:JS58,JS58)-1, ""), "")</f>
        <v/>
      </c>
      <c r="JU58" s="135" t="str">
        <f t="shared" si="166"/>
        <v/>
      </c>
      <c r="JV58" s="123"/>
      <c r="JW58" s="123"/>
      <c r="JX58" s="124" t="str">
        <f t="shared" si="167"/>
        <v/>
      </c>
      <c r="JY58" s="125" t="str">
        <f t="shared" si="168"/>
        <v/>
      </c>
      <c r="JZ58" s="125" t="str">
        <f t="shared" si="169"/>
        <v/>
      </c>
      <c r="KA58" s="125" t="str">
        <f>IF(JV58&lt;&gt;"", IF(RANK(JZ58, JZ$5:JZ$62)+COUNTIF(JZ$5:JZ58,JZ58)-1&lt;=(KA$65-JY$63), RANK(JZ58, JZ$5:JZ$62)+COUNTIF(JZ$5:JZ58,JZ58)-1, ""), "")</f>
        <v/>
      </c>
      <c r="KB58" s="135" t="str">
        <f t="shared" si="170"/>
        <v/>
      </c>
      <c r="KC58" s="132" t="str">
        <f t="shared" si="171"/>
        <v/>
      </c>
      <c r="KD58" s="36">
        <f t="shared" si="172"/>
        <v>1423</v>
      </c>
      <c r="KE58" s="36"/>
      <c r="KF58" s="36"/>
      <c r="KG58" s="37"/>
      <c r="KH58" s="67" t="str">
        <f t="shared" si="184"/>
        <v/>
      </c>
      <c r="KI58" s="69" t="str">
        <f t="shared" si="185"/>
        <v/>
      </c>
      <c r="KJ58" s="69" t="str">
        <f t="shared" si="191"/>
        <v/>
      </c>
      <c r="KK58" s="69"/>
      <c r="KL58" s="66" t="str">
        <f t="shared" si="175"/>
        <v/>
      </c>
      <c r="KM58" s="69" t="str">
        <f t="shared" si="176"/>
        <v/>
      </c>
      <c r="KN58" s="67" t="str">
        <f t="shared" si="177"/>
        <v/>
      </c>
      <c r="KO58" s="67" t="str">
        <f>IF(KN58&lt;&gt;"", IF(RANK(KN58, $KN$5:$KN$62)+COUNTIF(KN$5:KN58,KN58)-1&lt;=(400-$KJ$63-$KM$63), RANK(KN58, $KN$5:$KN$62)+COUNTIF(KN$5:KN58,KN58)-1, ""), "")</f>
        <v/>
      </c>
      <c r="KP58" s="76" t="str">
        <f t="shared" si="178"/>
        <v/>
      </c>
      <c r="KQ58" s="86" t="str">
        <f t="shared" si="186"/>
        <v/>
      </c>
      <c r="KS58" s="126">
        <f t="shared" si="187"/>
        <v>0</v>
      </c>
      <c r="KT58" s="45">
        <f t="shared" si="188"/>
        <v>0</v>
      </c>
      <c r="KU58" s="53">
        <f t="shared" si="179"/>
        <v>0</v>
      </c>
      <c r="KW58" s="80" t="str">
        <f t="shared" si="189"/>
        <v/>
      </c>
      <c r="KX58" s="45" t="str">
        <f t="shared" si="180"/>
        <v/>
      </c>
      <c r="KY58" s="45" t="str">
        <f t="shared" si="190"/>
        <v/>
      </c>
      <c r="KZ58" s="127" t="str">
        <f t="shared" si="181"/>
        <v/>
      </c>
    </row>
    <row r="59" spans="1:312" ht="15" customHeight="1" x14ac:dyDescent="0.2">
      <c r="A59" s="128" t="s">
        <v>225</v>
      </c>
      <c r="B59" s="123"/>
      <c r="C59" s="123"/>
      <c r="D59" s="124" t="str">
        <f t="shared" si="182"/>
        <v/>
      </c>
      <c r="E59" s="125" t="str">
        <f t="shared" si="9"/>
        <v/>
      </c>
      <c r="F59" s="125" t="str">
        <f t="shared" si="183"/>
        <v/>
      </c>
      <c r="G59" s="125" t="str">
        <f>IF(B59&lt;&gt;"", IF(RANK(F59, F$5:F$62)+COUNTIF(F$5:F59,F59)-1&lt;=(G$65-E$63), RANK(F59, F$5:F$62)+COUNTIF(F$5:F59,F59)-1, ""), "")</f>
        <v/>
      </c>
      <c r="H59" s="135" t="str">
        <f t="shared" si="10"/>
        <v/>
      </c>
      <c r="I59" s="123"/>
      <c r="J59" s="123"/>
      <c r="K59" s="124" t="str">
        <f t="shared" si="11"/>
        <v/>
      </c>
      <c r="L59" s="125" t="str">
        <f t="shared" si="12"/>
        <v/>
      </c>
      <c r="M59" s="125" t="str">
        <f t="shared" si="13"/>
        <v/>
      </c>
      <c r="N59" s="125" t="str">
        <f>IF(I59&lt;&gt;"", IF(RANK(M59, M$5:M$62)+COUNTIF(M$5:M59,M59)-1&lt;=(N$65-L$63), RANK(M59, M$5:M$62)+COUNTIF(M$5:M59,M59)-1, ""), "")</f>
        <v/>
      </c>
      <c r="O59" s="135" t="str">
        <f t="shared" si="14"/>
        <v/>
      </c>
      <c r="P59" s="123"/>
      <c r="Q59" s="123"/>
      <c r="R59" s="124" t="str">
        <f t="shared" si="15"/>
        <v/>
      </c>
      <c r="S59" s="125" t="str">
        <f t="shared" si="16"/>
        <v/>
      </c>
      <c r="T59" s="125" t="str">
        <f t="shared" si="17"/>
        <v/>
      </c>
      <c r="U59" s="125" t="str">
        <f>IF(P59&lt;&gt;"", IF(RANK(T59, T$5:T$62)+COUNTIF(T$5:T59,T59)-1&lt;=(U$65-S$63), RANK(T59, T$5:T$62)+COUNTIF(T$5:T59,T59)-1, ""), "")</f>
        <v/>
      </c>
      <c r="V59" s="135" t="str">
        <f t="shared" si="18"/>
        <v/>
      </c>
      <c r="W59" s="123"/>
      <c r="X59" s="123"/>
      <c r="Y59" s="124" t="str">
        <f t="shared" si="19"/>
        <v/>
      </c>
      <c r="Z59" s="125" t="str">
        <f t="shared" si="20"/>
        <v/>
      </c>
      <c r="AA59" s="125" t="str">
        <f t="shared" si="21"/>
        <v/>
      </c>
      <c r="AB59" s="125" t="str">
        <f>IF(W59&lt;&gt;"", IF(RANK(AA59, AA$5:AA$62)+COUNTIF(AA$5:AA59,AA59)-1&lt;=(AB$65-Z$63), RANK(AA59, AA$5:AA$62)+COUNTIF(AA$5:AA59,AA59)-1, ""), "")</f>
        <v/>
      </c>
      <c r="AC59" s="135" t="str">
        <f t="shared" si="22"/>
        <v/>
      </c>
      <c r="AD59" s="123"/>
      <c r="AE59" s="123"/>
      <c r="AF59" s="124" t="str">
        <f t="shared" si="23"/>
        <v/>
      </c>
      <c r="AG59" s="125" t="str">
        <f t="shared" si="24"/>
        <v/>
      </c>
      <c r="AH59" s="125" t="str">
        <f t="shared" si="25"/>
        <v/>
      </c>
      <c r="AI59" s="125" t="str">
        <f>IF(AD59&lt;&gt;"", IF(RANK(AH59, AH$5:AH$62)+COUNTIF(AH$5:AH59,AH59)-1&lt;=(AI$65-AG$63), RANK(AH59, AH$5:AH$62)+COUNTIF(AH$5:AH59,AH59)-1, ""), "")</f>
        <v/>
      </c>
      <c r="AJ59" s="135" t="str">
        <f t="shared" si="26"/>
        <v/>
      </c>
      <c r="AK59" s="123"/>
      <c r="AL59" s="123"/>
      <c r="AM59" s="124" t="str">
        <f t="shared" si="27"/>
        <v/>
      </c>
      <c r="AN59" s="125" t="str">
        <f t="shared" si="28"/>
        <v/>
      </c>
      <c r="AO59" s="125" t="str">
        <f t="shared" si="29"/>
        <v/>
      </c>
      <c r="AP59" s="125" t="str">
        <f>IF(AK59&lt;&gt;"", IF(RANK(AO59, AO$5:AO$62)+COUNTIF(AO$5:AO59,AO59)-1&lt;=(AP$65-AN$63), RANK(AO59, AO$5:AO$62)+COUNTIF(AO$5:AO59,AO59)-1, ""), "")</f>
        <v/>
      </c>
      <c r="AQ59" s="135" t="str">
        <f t="shared" si="30"/>
        <v/>
      </c>
      <c r="AR59" s="123"/>
      <c r="AS59" s="123"/>
      <c r="AT59" s="124" t="str">
        <f t="shared" si="31"/>
        <v/>
      </c>
      <c r="AU59" s="125" t="str">
        <f t="shared" si="32"/>
        <v/>
      </c>
      <c r="AV59" s="125" t="str">
        <f t="shared" si="33"/>
        <v/>
      </c>
      <c r="AW59" s="125" t="str">
        <f>IF(AR59&lt;&gt;"", IF(RANK(AV59, AV$5:AV$62)+COUNTIF(AV$5:AV59,AV59)-1&lt;=(AW$65-AU$63), RANK(AV59, AV$5:AV$62)+COUNTIF(AV$5:AV59,AV59)-1, ""), "")</f>
        <v/>
      </c>
      <c r="AX59" s="135" t="str">
        <f t="shared" si="34"/>
        <v/>
      </c>
      <c r="AY59" s="123">
        <v>1021</v>
      </c>
      <c r="AZ59" s="123"/>
      <c r="BA59" s="124">
        <f t="shared" si="35"/>
        <v>2.0670108310557749E-2</v>
      </c>
      <c r="BB59" s="125">
        <f t="shared" si="36"/>
        <v>0</v>
      </c>
      <c r="BC59" s="125">
        <f t="shared" si="37"/>
        <v>1021</v>
      </c>
      <c r="BD59" s="125" t="str">
        <f>IF(AY59&lt;&gt;"", IF(RANK(BC59, BC$5:BC$62)+COUNTIF(BC$5:BC59,BC59)-1&lt;=(BD$65-BB$63), RANK(BC59, BC$5:BC$62)+COUNTIF(BC$5:BC59,BC59)-1, ""), "")</f>
        <v/>
      </c>
      <c r="BE59" s="135">
        <f t="shared" si="38"/>
        <v>0</v>
      </c>
      <c r="BF59" s="123">
        <v>341</v>
      </c>
      <c r="BG59" s="123"/>
      <c r="BH59" s="124">
        <f t="shared" si="39"/>
        <v>6.6921793739574131E-3</v>
      </c>
      <c r="BI59" s="125">
        <f t="shared" si="40"/>
        <v>0</v>
      </c>
      <c r="BJ59" s="125">
        <f t="shared" si="41"/>
        <v>341</v>
      </c>
      <c r="BK59" s="125" t="str">
        <f>IF(BF59&lt;&gt;"", IF(RANK(BJ59, BJ$5:BJ$62)+COUNTIF(BJ$5:BJ59,BJ59)-1&lt;=(BK$65-BI$63), RANK(BJ59, BJ$5:BJ$62)+COUNTIF(BJ$5:BJ59,BJ59)-1, ""), "")</f>
        <v/>
      </c>
      <c r="BL59" s="135">
        <f t="shared" si="42"/>
        <v>0</v>
      </c>
      <c r="BM59" s="123">
        <v>281</v>
      </c>
      <c r="BN59" s="123"/>
      <c r="BO59" s="124">
        <f t="shared" si="43"/>
        <v>5.7052362292652221E-3</v>
      </c>
      <c r="BP59" s="125">
        <f t="shared" si="44"/>
        <v>0</v>
      </c>
      <c r="BQ59" s="125">
        <f t="shared" si="45"/>
        <v>281</v>
      </c>
      <c r="BR59" s="125" t="str">
        <f>IF(BM59&lt;&gt;"", IF(RANK(BQ59, BQ$5:BQ$62)+COUNTIF(BQ$5:BQ59,BQ59)-1&lt;=(BR$65-BP$63), RANK(BQ59, BQ$5:BQ$62)+COUNTIF(BQ$5:BQ59,BQ59)-1, ""), "")</f>
        <v/>
      </c>
      <c r="BS59" s="135">
        <f t="shared" si="46"/>
        <v>0</v>
      </c>
      <c r="BT59" s="123">
        <v>342</v>
      </c>
      <c r="BU59" s="123"/>
      <c r="BV59" s="124">
        <f t="shared" si="47"/>
        <v>6.8504126271933339E-3</v>
      </c>
      <c r="BW59" s="125">
        <f t="shared" si="48"/>
        <v>0</v>
      </c>
      <c r="BX59" s="125">
        <f t="shared" si="49"/>
        <v>342</v>
      </c>
      <c r="BY59" s="125" t="str">
        <f>IF(BT59&lt;&gt;"", IF(RANK(BX59, BX$5:BX$62)+COUNTIF(BX$5:BX59,BX59)-1&lt;=(BY$65-BW$63), RANK(BX59, BX$5:BX$62)+COUNTIF(BX$5:BX59,BX59)-1, ""), "")</f>
        <v/>
      </c>
      <c r="BZ59" s="135">
        <f t="shared" si="50"/>
        <v>0</v>
      </c>
      <c r="CA59" s="123">
        <v>501</v>
      </c>
      <c r="CB59" s="123"/>
      <c r="CC59" s="124">
        <f t="shared" si="51"/>
        <v>9.9693556731802451E-3</v>
      </c>
      <c r="CD59" s="125">
        <f t="shared" si="52"/>
        <v>0</v>
      </c>
      <c r="CE59" s="125">
        <f t="shared" si="53"/>
        <v>501</v>
      </c>
      <c r="CF59" s="125" t="str">
        <f>IF(CA59&lt;&gt;"", IF(RANK(CE59, CE$5:CE$62)+COUNTIF(CE$5:CE59,CE59)-1&lt;=(CF$65-CD$63), RANK(CE59, CE$5:CE$62)+COUNTIF(CE$5:CE59,CE59)-1, ""), "")</f>
        <v/>
      </c>
      <c r="CG59" s="135">
        <f t="shared" si="54"/>
        <v>0</v>
      </c>
      <c r="CH59" s="123">
        <v>447</v>
      </c>
      <c r="CI59" s="123"/>
      <c r="CJ59" s="124">
        <f t="shared" si="55"/>
        <v>8.6270120044775536E-3</v>
      </c>
      <c r="CK59" s="125">
        <f t="shared" si="56"/>
        <v>0</v>
      </c>
      <c r="CL59" s="125">
        <f t="shared" si="57"/>
        <v>447</v>
      </c>
      <c r="CM59" s="125" t="str">
        <f>IF(CH59&lt;&gt;"", IF(RANK(CL59, CL$5:CL$62)+COUNTIF(CL$5:CL59,CL59)-1&lt;=(CM$65-CK$63), RANK(CL59, CL$5:CL$62)+COUNTIF(CL$5:CL59,CL59)-1, ""), "")</f>
        <v/>
      </c>
      <c r="CN59" s="135">
        <f t="shared" si="58"/>
        <v>0</v>
      </c>
      <c r="CO59" s="123">
        <v>540</v>
      </c>
      <c r="CP59" s="123"/>
      <c r="CQ59" s="124">
        <f t="shared" si="59"/>
        <v>1.0657193605683837E-2</v>
      </c>
      <c r="CR59" s="125">
        <f t="shared" si="60"/>
        <v>0</v>
      </c>
      <c r="CS59" s="125">
        <f t="shared" si="61"/>
        <v>540</v>
      </c>
      <c r="CT59" s="125" t="str">
        <f>IF(CO59&lt;&gt;"", IF(RANK(CS59, CS$5:CS$62)+COUNTIF(CS$5:CS59,CS59)-1&lt;=(CT$65-CR$63), RANK(CS59, CS$5:CS$62)+COUNTIF(CS$5:CS59,CS59)-1, ""), "")</f>
        <v/>
      </c>
      <c r="CU59" s="135">
        <f t="shared" si="62"/>
        <v>0</v>
      </c>
      <c r="CV59" s="123">
        <v>266</v>
      </c>
      <c r="CW59" s="123"/>
      <c r="CX59" s="124">
        <f t="shared" si="63"/>
        <v>5.6886227544910182E-3</v>
      </c>
      <c r="CY59" s="125">
        <f t="shared" si="64"/>
        <v>0</v>
      </c>
      <c r="CZ59" s="125">
        <f t="shared" si="65"/>
        <v>266</v>
      </c>
      <c r="DA59" s="125" t="str">
        <f>IF(CV59&lt;&gt;"", IF(RANK(CZ59, CZ$5:CZ$62)+COUNTIF(CZ$5:CZ59,CZ59)-1&lt;=(DA$65-CY$63), RANK(CZ59, CZ$5:CZ$62)+COUNTIF(CZ$5:CZ59,CZ59)-1, ""), "")</f>
        <v/>
      </c>
      <c r="DB59" s="135">
        <f t="shared" si="66"/>
        <v>0</v>
      </c>
      <c r="DC59" s="123"/>
      <c r="DD59" s="123"/>
      <c r="DE59" s="124" t="str">
        <f t="shared" si="67"/>
        <v/>
      </c>
      <c r="DF59" s="125" t="str">
        <f t="shared" si="68"/>
        <v/>
      </c>
      <c r="DG59" s="125" t="str">
        <f t="shared" si="69"/>
        <v/>
      </c>
      <c r="DH59" s="125" t="str">
        <f>IF(DC59&lt;&gt;"", IF(RANK(DG59, DG$5:DG$62)+COUNTIF(DG$5:DG59,DG59)-1&lt;=(DH$65-DF$63), RANK(DG59, DG$5:DG$62)+COUNTIF(DG$5:DG59,DG59)-1, ""), "")</f>
        <v/>
      </c>
      <c r="DI59" s="135" t="str">
        <f t="shared" si="70"/>
        <v/>
      </c>
      <c r="DJ59" s="123"/>
      <c r="DK59" s="123"/>
      <c r="DL59" s="124" t="str">
        <f t="shared" si="71"/>
        <v/>
      </c>
      <c r="DM59" s="125" t="str">
        <f t="shared" si="72"/>
        <v/>
      </c>
      <c r="DN59" s="125" t="str">
        <f t="shared" si="73"/>
        <v/>
      </c>
      <c r="DO59" s="125" t="str">
        <f>IF(DJ59&lt;&gt;"", IF(RANK(DN59, DN$5:DN$62)+COUNTIF(DN$5:DN59,DN59)-1&lt;=(DO$65-DM$63), RANK(DN59, DN$5:DN$62)+COUNTIF(DN$5:DN59,DN59)-1, ""), "")</f>
        <v/>
      </c>
      <c r="DP59" s="135" t="str">
        <f t="shared" si="74"/>
        <v/>
      </c>
      <c r="DQ59" s="123"/>
      <c r="DR59" s="123"/>
      <c r="DS59" s="124" t="str">
        <f t="shared" si="75"/>
        <v/>
      </c>
      <c r="DT59" s="125" t="str">
        <f t="shared" si="76"/>
        <v/>
      </c>
      <c r="DU59" s="125" t="str">
        <f t="shared" si="77"/>
        <v/>
      </c>
      <c r="DV59" s="125" t="str">
        <f>IF(DQ59&lt;&gt;"", IF(RANK(DU59, DU$5:DU$62)+COUNTIF(DU$5:DU59,DU59)-1&lt;=(DV$65-DT$63), RANK(DU59, DU$5:DU$62)+COUNTIF(DU$5:DU59,DU59)-1, ""), "")</f>
        <v/>
      </c>
      <c r="DW59" s="135" t="str">
        <f t="shared" si="78"/>
        <v/>
      </c>
      <c r="DX59" s="123"/>
      <c r="DY59" s="123"/>
      <c r="DZ59" s="124" t="str">
        <f t="shared" si="79"/>
        <v/>
      </c>
      <c r="EA59" s="125" t="str">
        <f t="shared" si="80"/>
        <v/>
      </c>
      <c r="EB59" s="125" t="str">
        <f t="shared" si="81"/>
        <v/>
      </c>
      <c r="EC59" s="125" t="str">
        <f>IF(DX59&lt;&gt;"", IF(RANK(EB59, EB$5:EB$62)+COUNTIF(EB$5:EB59,EB59)-1&lt;=(EC$65-EA$63), RANK(EB59, EB$5:EB$62)+COUNTIF(EB$5:EB59,EB59)-1, ""), "")</f>
        <v/>
      </c>
      <c r="ED59" s="135" t="str">
        <f t="shared" si="82"/>
        <v/>
      </c>
      <c r="EE59" s="123"/>
      <c r="EF59" s="123"/>
      <c r="EG59" s="124" t="str">
        <f t="shared" si="83"/>
        <v/>
      </c>
      <c r="EH59" s="125" t="str">
        <f t="shared" si="84"/>
        <v/>
      </c>
      <c r="EI59" s="125" t="str">
        <f t="shared" si="85"/>
        <v/>
      </c>
      <c r="EJ59" s="125" t="str">
        <f>IF(EE59&lt;&gt;"", IF(RANK(EI59, EI$5:EI$62)+COUNTIF(EI$5:EI59,EI59)-1&lt;=(EJ$65-EH$63), RANK(EI59, EI$5:EI$62)+COUNTIF(EI$5:EI59,EI59)-1, ""), "")</f>
        <v/>
      </c>
      <c r="EK59" s="135" t="str">
        <f t="shared" si="86"/>
        <v/>
      </c>
      <c r="EL59" s="123"/>
      <c r="EM59" s="123"/>
      <c r="EN59" s="124" t="str">
        <f t="shared" si="87"/>
        <v/>
      </c>
      <c r="EO59" s="125" t="str">
        <f t="shared" si="88"/>
        <v/>
      </c>
      <c r="EP59" s="125" t="str">
        <f t="shared" si="89"/>
        <v/>
      </c>
      <c r="EQ59" s="125" t="str">
        <f>IF(EL59&lt;&gt;"", IF(RANK(EP59, EP$5:EP$62)+COUNTIF(EP$5:EP59,EP59)-1&lt;=(EQ$65-EO$63), RANK(EP59, EP$5:EP$62)+COUNTIF(EP$5:EP59,EP59)-1, ""), "")</f>
        <v/>
      </c>
      <c r="ER59" s="135" t="str">
        <f t="shared" si="90"/>
        <v/>
      </c>
      <c r="ES59" s="123"/>
      <c r="ET59" s="123"/>
      <c r="EU59" s="124" t="str">
        <f t="shared" si="91"/>
        <v/>
      </c>
      <c r="EV59" s="125" t="str">
        <f t="shared" si="92"/>
        <v/>
      </c>
      <c r="EW59" s="125" t="str">
        <f t="shared" si="93"/>
        <v/>
      </c>
      <c r="EX59" s="125" t="str">
        <f>IF(ES59&lt;&gt;"", IF(RANK(EW59, EW$5:EW$62)+COUNTIF(EW$5:EW59,EW59)-1&lt;=(EX$65-EV$63), RANK(EW59, EW$5:EW$62)+COUNTIF(EW$5:EW59,EW59)-1, ""), "")</f>
        <v/>
      </c>
      <c r="EY59" s="135" t="str">
        <f t="shared" si="94"/>
        <v/>
      </c>
      <c r="EZ59" s="123"/>
      <c r="FA59" s="123"/>
      <c r="FB59" s="124" t="str">
        <f t="shared" si="95"/>
        <v/>
      </c>
      <c r="FC59" s="125" t="str">
        <f t="shared" si="96"/>
        <v/>
      </c>
      <c r="FD59" s="125" t="str">
        <f t="shared" si="97"/>
        <v/>
      </c>
      <c r="FE59" s="125" t="str">
        <f>IF(EZ59&lt;&gt;"", IF(RANK(FD59, FD$5:FD$62)+COUNTIF(FD$5:FD59,FD59)-1&lt;=(FE$65-FC$63), RANK(FD59, FD$5:FD$62)+COUNTIF(FD$5:FD59,FD59)-1, ""), "")</f>
        <v/>
      </c>
      <c r="FF59" s="135" t="str">
        <f t="shared" si="98"/>
        <v/>
      </c>
      <c r="FG59" s="123"/>
      <c r="FH59" s="123"/>
      <c r="FI59" s="124" t="str">
        <f t="shared" si="99"/>
        <v/>
      </c>
      <c r="FJ59" s="125" t="str">
        <f t="shared" si="100"/>
        <v/>
      </c>
      <c r="FK59" s="125" t="str">
        <f t="shared" si="101"/>
        <v/>
      </c>
      <c r="FL59" s="125" t="str">
        <f>IF(FG59&lt;&gt;"", IF(RANK(FK59, FK$5:FK$62)+COUNTIF(FK$5:FK59,FK59)-1&lt;=(FL$65-FJ$63), RANK(FK59, FK$5:FK$62)+COUNTIF(FK$5:FK59,FK59)-1, ""), "")</f>
        <v/>
      </c>
      <c r="FM59" s="135" t="str">
        <f t="shared" si="102"/>
        <v/>
      </c>
      <c r="FN59" s="123"/>
      <c r="FO59" s="123"/>
      <c r="FP59" s="124" t="str">
        <f t="shared" si="103"/>
        <v/>
      </c>
      <c r="FQ59" s="125" t="str">
        <f t="shared" si="104"/>
        <v/>
      </c>
      <c r="FR59" s="125" t="str">
        <f t="shared" si="105"/>
        <v/>
      </c>
      <c r="FS59" s="125" t="str">
        <f>IF(FN59&lt;&gt;"", IF(RANK(FR59, FR$5:FR$62)+COUNTIF(FR$5:FR59,FR59)-1&lt;=(FS$65-FQ$63), RANK(FR59, FR$5:FR$62)+COUNTIF(FR$5:FR59,FR59)-1, ""), "")</f>
        <v/>
      </c>
      <c r="FT59" s="135" t="str">
        <f t="shared" si="106"/>
        <v/>
      </c>
      <c r="FU59" s="123"/>
      <c r="FV59" s="123"/>
      <c r="FW59" s="124" t="str">
        <f t="shared" si="107"/>
        <v/>
      </c>
      <c r="FX59" s="125" t="str">
        <f t="shared" si="108"/>
        <v/>
      </c>
      <c r="FY59" s="125" t="str">
        <f t="shared" si="109"/>
        <v/>
      </c>
      <c r="FZ59" s="125" t="str">
        <f>IF(FU59&lt;&gt;"", IF(RANK(FY59, FY$5:FY$62)+COUNTIF(FY$5:FY59,FY59)-1&lt;=(FZ$65-FX$63), RANK(FY59, FY$5:FY$62)+COUNTIF(FY$5:FY59,FY59)-1, ""), "")</f>
        <v/>
      </c>
      <c r="GA59" s="135" t="str">
        <f t="shared" si="110"/>
        <v/>
      </c>
      <c r="GB59" s="123"/>
      <c r="GC59" s="123"/>
      <c r="GD59" s="124" t="str">
        <f t="shared" si="111"/>
        <v/>
      </c>
      <c r="GE59" s="125" t="str">
        <f t="shared" si="112"/>
        <v/>
      </c>
      <c r="GF59" s="125" t="str">
        <f t="shared" si="113"/>
        <v/>
      </c>
      <c r="GG59" s="125" t="str">
        <f>IF(GB59&lt;&gt;"", IF(RANK(GF59, GF$5:GF$62)+COUNTIF(GF$5:GF59,GF59)-1&lt;=(GG$65-GE$63), RANK(GF59, GF$5:GF$62)+COUNTIF(GF$5:GF59,GF59)-1, ""), "")</f>
        <v/>
      </c>
      <c r="GH59" s="135" t="str">
        <f t="shared" si="114"/>
        <v/>
      </c>
      <c r="GI59" s="123"/>
      <c r="GJ59" s="123"/>
      <c r="GK59" s="124" t="str">
        <f t="shared" si="115"/>
        <v/>
      </c>
      <c r="GL59" s="125" t="str">
        <f t="shared" si="116"/>
        <v/>
      </c>
      <c r="GM59" s="125" t="str">
        <f t="shared" si="117"/>
        <v/>
      </c>
      <c r="GN59" s="125" t="str">
        <f>IF(GI59&lt;&gt;"", IF(RANK(GM59, GM$5:GM$62)+COUNTIF(GM$5:GM59,GM59)-1&lt;=(GN$65-GL$63), RANK(GM59, GM$5:GM$62)+COUNTIF(GM$5:GM59,GM59)-1, ""), "")</f>
        <v/>
      </c>
      <c r="GO59" s="135" t="str">
        <f t="shared" si="118"/>
        <v/>
      </c>
      <c r="GP59" s="123"/>
      <c r="GQ59" s="123"/>
      <c r="GR59" s="124" t="str">
        <f t="shared" si="119"/>
        <v/>
      </c>
      <c r="GS59" s="125" t="str">
        <f t="shared" si="120"/>
        <v/>
      </c>
      <c r="GT59" s="125" t="str">
        <f t="shared" si="121"/>
        <v/>
      </c>
      <c r="GU59" s="125" t="str">
        <f>IF(GP59&lt;&gt;"", IF(RANK(GT59, GT$5:GT$62)+COUNTIF(GT$5:GT59,GT59)-1&lt;=(GU$65-GS$63), RANK(GT59, GT$5:GT$62)+COUNTIF(GT$5:GT59,GT59)-1, ""), "")</f>
        <v/>
      </c>
      <c r="GV59" s="135" t="str">
        <f t="shared" si="122"/>
        <v/>
      </c>
      <c r="GW59" s="123"/>
      <c r="GX59" s="123"/>
      <c r="GY59" s="124" t="str">
        <f t="shared" si="123"/>
        <v/>
      </c>
      <c r="GZ59" s="125" t="str">
        <f t="shared" si="124"/>
        <v/>
      </c>
      <c r="HA59" s="125" t="str">
        <f t="shared" si="125"/>
        <v/>
      </c>
      <c r="HB59" s="125" t="str">
        <f>IF(GW59&lt;&gt;"", IF(RANK(HA59, HA$5:HA$62)+COUNTIF(HA$5:HA59,HA59)-1&lt;=(HB$65-GZ$63), RANK(HA59, HA$5:HA$62)+COUNTIF(HA$5:HA59,HA59)-1, ""), "")</f>
        <v/>
      </c>
      <c r="HC59" s="135" t="str">
        <f t="shared" si="126"/>
        <v/>
      </c>
      <c r="HD59" s="123"/>
      <c r="HE59" s="123"/>
      <c r="HF59" s="124" t="str">
        <f t="shared" si="127"/>
        <v/>
      </c>
      <c r="HG59" s="125" t="str">
        <f t="shared" si="128"/>
        <v/>
      </c>
      <c r="HH59" s="125" t="str">
        <f t="shared" si="129"/>
        <v/>
      </c>
      <c r="HI59" s="125" t="str">
        <f>IF(HD59&lt;&gt;"", IF(RANK(HH59, HH$5:HH$62)+COUNTIF(HH$5:HH59,HH59)-1&lt;=(HI$65-HG$63), RANK(HH59, HH$5:HH$62)+COUNTIF(HH$5:HH59,HH59)-1, ""), "")</f>
        <v/>
      </c>
      <c r="HJ59" s="135" t="str">
        <f t="shared" si="130"/>
        <v/>
      </c>
      <c r="HK59" s="123"/>
      <c r="HL59" s="123"/>
      <c r="HM59" s="124" t="str">
        <f t="shared" si="131"/>
        <v/>
      </c>
      <c r="HN59" s="125" t="str">
        <f t="shared" si="132"/>
        <v/>
      </c>
      <c r="HO59" s="125" t="str">
        <f t="shared" si="133"/>
        <v/>
      </c>
      <c r="HP59" s="125" t="str">
        <f>IF(HK59&lt;&gt;"", IF(RANK(HO59, HO$5:HO$62)+COUNTIF(HO$5:HO59,HO59)-1&lt;=(HP$65-HN$63), RANK(HO59, HO$5:HO$62)+COUNTIF(HO$5:HO59,HO59)-1, ""), "")</f>
        <v/>
      </c>
      <c r="HQ59" s="135" t="str">
        <f t="shared" si="134"/>
        <v/>
      </c>
      <c r="HR59" s="123"/>
      <c r="HS59" s="123"/>
      <c r="HT59" s="124" t="str">
        <f t="shared" si="135"/>
        <v/>
      </c>
      <c r="HU59" s="125" t="str">
        <f t="shared" si="136"/>
        <v/>
      </c>
      <c r="HV59" s="125" t="str">
        <f t="shared" si="137"/>
        <v/>
      </c>
      <c r="HW59" s="125" t="str">
        <f>IF(HR59&lt;&gt;"", IF(RANK(HV59, HV$5:HV$62)+COUNTIF(HV$5:HV59,HV59)-1&lt;=(HW$65-HU$63), RANK(HV59, HV$5:HV$62)+COUNTIF(HV$5:HV59,HV59)-1, ""), "")</f>
        <v/>
      </c>
      <c r="HX59" s="135" t="str">
        <f t="shared" si="138"/>
        <v/>
      </c>
      <c r="HY59" s="123"/>
      <c r="HZ59" s="123"/>
      <c r="IA59" s="124" t="str">
        <f t="shared" si="139"/>
        <v/>
      </c>
      <c r="IB59" s="125" t="str">
        <f t="shared" si="140"/>
        <v/>
      </c>
      <c r="IC59" s="125" t="str">
        <f t="shared" si="141"/>
        <v/>
      </c>
      <c r="ID59" s="125" t="str">
        <f>IF(HY59&lt;&gt;"", IF(RANK(IC59, IC$5:IC$62)+COUNTIF(IC$5:IC59,IC59)-1&lt;=(ID$65-IB$63), RANK(IC59, IC$5:IC$62)+COUNTIF(IC$5:IC59,IC59)-1, ""), "")</f>
        <v/>
      </c>
      <c r="IE59" s="135" t="str">
        <f t="shared" si="142"/>
        <v/>
      </c>
      <c r="IF59" s="123"/>
      <c r="IG59" s="123"/>
      <c r="IH59" s="124" t="str">
        <f t="shared" si="143"/>
        <v/>
      </c>
      <c r="II59" s="125" t="str">
        <f t="shared" si="144"/>
        <v/>
      </c>
      <c r="IJ59" s="125" t="str">
        <f t="shared" si="145"/>
        <v/>
      </c>
      <c r="IK59" s="125" t="str">
        <f>IF(IF59&lt;&gt;"", IF(RANK(IJ59, IJ$5:IJ$62)+COUNTIF(IJ$5:IJ59,IJ59)-1&lt;=(IK$65-II$63), RANK(IJ59, IJ$5:IJ$62)+COUNTIF(IJ$5:IJ59,IJ59)-1, ""), "")</f>
        <v/>
      </c>
      <c r="IL59" s="135" t="str">
        <f t="shared" si="146"/>
        <v/>
      </c>
      <c r="IM59" s="123"/>
      <c r="IN59" s="123"/>
      <c r="IO59" s="124" t="str">
        <f t="shared" si="147"/>
        <v/>
      </c>
      <c r="IP59" s="125" t="str">
        <f t="shared" si="148"/>
        <v/>
      </c>
      <c r="IQ59" s="125" t="str">
        <f t="shared" si="149"/>
        <v/>
      </c>
      <c r="IR59" s="125" t="str">
        <f>IF(IM59&lt;&gt;"", IF(RANK(IQ59, IQ$5:IQ$62)+COUNTIF(IQ$5:IQ59,IQ59)-1&lt;=(IR$65-IP$63), RANK(IQ59, IQ$5:IQ$62)+COUNTIF(IQ$5:IQ59,IQ59)-1, ""), "")</f>
        <v/>
      </c>
      <c r="IS59" s="135" t="str">
        <f t="shared" si="150"/>
        <v/>
      </c>
      <c r="IT59" s="123"/>
      <c r="IU59" s="123"/>
      <c r="IV59" s="124" t="str">
        <f t="shared" si="151"/>
        <v/>
      </c>
      <c r="IW59" s="125" t="str">
        <f t="shared" si="152"/>
        <v/>
      </c>
      <c r="IX59" s="125" t="str">
        <f t="shared" si="153"/>
        <v/>
      </c>
      <c r="IY59" s="125" t="str">
        <f>IF(IT59&lt;&gt;"", IF(RANK(IX59, IX$5:IX$62)+COUNTIF(IX$5:IX59,IX59)-1&lt;=(IY$65-IW$63), RANK(IX59, IX$5:IX$62)+COUNTIF(IX$5:IX59,IX59)-1, ""), "")</f>
        <v/>
      </c>
      <c r="IZ59" s="135" t="str">
        <f t="shared" si="154"/>
        <v/>
      </c>
      <c r="JA59" s="123"/>
      <c r="JB59" s="123"/>
      <c r="JC59" s="124" t="str">
        <f t="shared" si="155"/>
        <v/>
      </c>
      <c r="JD59" s="125" t="str">
        <f t="shared" si="156"/>
        <v/>
      </c>
      <c r="JE59" s="125" t="str">
        <f t="shared" si="157"/>
        <v/>
      </c>
      <c r="JF59" s="125" t="str">
        <f>IF(JA59&lt;&gt;"", IF(RANK(JE59, JE$5:JE$62)+COUNTIF(JE$5:JE59,JE59)-1&lt;=(JF$65-JD$63), RANK(JE59, JE$5:JE$62)+COUNTIF(JE$5:JE59,JE59)-1, ""), "")</f>
        <v/>
      </c>
      <c r="JG59" s="135" t="str">
        <f t="shared" si="158"/>
        <v/>
      </c>
      <c r="JH59" s="123"/>
      <c r="JI59" s="123"/>
      <c r="JJ59" s="124" t="str">
        <f t="shared" si="159"/>
        <v/>
      </c>
      <c r="JK59" s="125" t="str">
        <f t="shared" si="160"/>
        <v/>
      </c>
      <c r="JL59" s="125" t="str">
        <f t="shared" si="161"/>
        <v/>
      </c>
      <c r="JM59" s="125" t="str">
        <f>IF(JH59&lt;&gt;"", IF(RANK(JL59, JL$5:JL$62)+COUNTIF(JL$5:JL59,JL59)-1&lt;=(JM$65-JK$63), RANK(JL59, JL$5:JL$62)+COUNTIF(JL$5:JL59,JL59)-1, ""), "")</f>
        <v/>
      </c>
      <c r="JN59" s="135" t="str">
        <f t="shared" si="162"/>
        <v/>
      </c>
      <c r="JO59" s="123"/>
      <c r="JP59" s="123"/>
      <c r="JQ59" s="124" t="str">
        <f t="shared" si="163"/>
        <v/>
      </c>
      <c r="JR59" s="125" t="str">
        <f t="shared" si="164"/>
        <v/>
      </c>
      <c r="JS59" s="125" t="str">
        <f t="shared" si="165"/>
        <v/>
      </c>
      <c r="JT59" s="125" t="str">
        <f>IF(JO59&lt;&gt;"", IF(RANK(JS59, JS$5:JS$62)+COUNTIF(JS$5:JS59,JS59)-1&lt;=(JT$65-JR$63), RANK(JS59, JS$5:JS$62)+COUNTIF(JS$5:JS59,JS59)-1, ""), "")</f>
        <v/>
      </c>
      <c r="JU59" s="135" t="str">
        <f t="shared" si="166"/>
        <v/>
      </c>
      <c r="JV59" s="123"/>
      <c r="JW59" s="123"/>
      <c r="JX59" s="124" t="str">
        <f t="shared" si="167"/>
        <v/>
      </c>
      <c r="JY59" s="125" t="str">
        <f t="shared" si="168"/>
        <v/>
      </c>
      <c r="JZ59" s="125" t="str">
        <f t="shared" si="169"/>
        <v/>
      </c>
      <c r="KA59" s="125" t="str">
        <f>IF(JV59&lt;&gt;"", IF(RANK(JZ59, JZ$5:JZ$62)+COUNTIF(JZ$5:JZ59,JZ59)-1&lt;=(KA$65-JY$63), RANK(JZ59, JZ$5:JZ$62)+COUNTIF(JZ$5:JZ59,JZ59)-1, ""), "")</f>
        <v/>
      </c>
      <c r="KB59" s="135" t="str">
        <f t="shared" si="170"/>
        <v/>
      </c>
      <c r="KC59" s="132" t="str">
        <f t="shared" si="171"/>
        <v/>
      </c>
      <c r="KD59" s="36">
        <f t="shared" si="172"/>
        <v>3739</v>
      </c>
      <c r="KE59" s="36"/>
      <c r="KF59" s="36"/>
      <c r="KG59" s="37"/>
      <c r="KH59" s="67" t="str">
        <f t="shared" si="184"/>
        <v/>
      </c>
      <c r="KI59" s="69" t="str">
        <f t="shared" si="185"/>
        <v/>
      </c>
      <c r="KJ59" s="69" t="str">
        <f t="shared" si="191"/>
        <v/>
      </c>
      <c r="KK59" s="69"/>
      <c r="KL59" s="66" t="str">
        <f t="shared" si="175"/>
        <v/>
      </c>
      <c r="KM59" s="69" t="str">
        <f t="shared" si="176"/>
        <v/>
      </c>
      <c r="KN59" s="67" t="str">
        <f t="shared" si="177"/>
        <v/>
      </c>
      <c r="KO59" s="67" t="str">
        <f>IF(KN59&lt;&gt;"", IF(RANK(KN59, $KN$5:$KN$62)+COUNTIF(KN$5:KN59,KN59)-1&lt;=(400-$KJ$63-$KM$63), RANK(KN59, $KN$5:$KN$62)+COUNTIF(KN$5:KN59,KN59)-1, ""), "")</f>
        <v/>
      </c>
      <c r="KP59" s="76" t="str">
        <f t="shared" si="178"/>
        <v/>
      </c>
      <c r="KQ59" s="86" t="str">
        <f t="shared" si="186"/>
        <v/>
      </c>
      <c r="KS59" s="126">
        <f t="shared" si="187"/>
        <v>0</v>
      </c>
      <c r="KT59" s="45">
        <f t="shared" si="188"/>
        <v>0</v>
      </c>
      <c r="KU59" s="53">
        <f t="shared" si="179"/>
        <v>0</v>
      </c>
      <c r="KW59" s="80" t="str">
        <f t="shared" si="189"/>
        <v/>
      </c>
      <c r="KX59" s="45" t="str">
        <f t="shared" si="180"/>
        <v/>
      </c>
      <c r="KY59" s="45" t="str">
        <f t="shared" si="190"/>
        <v/>
      </c>
      <c r="KZ59" s="127" t="str">
        <f t="shared" si="181"/>
        <v/>
      </c>
    </row>
    <row r="60" spans="1:312" ht="15" customHeight="1" x14ac:dyDescent="0.2">
      <c r="A60" s="128" t="s">
        <v>226</v>
      </c>
      <c r="B60" s="123"/>
      <c r="C60" s="123"/>
      <c r="D60" s="124" t="str">
        <f t="shared" si="182"/>
        <v/>
      </c>
      <c r="E60" s="125" t="str">
        <f t="shared" si="9"/>
        <v/>
      </c>
      <c r="F60" s="125" t="str">
        <f t="shared" si="183"/>
        <v/>
      </c>
      <c r="G60" s="125" t="str">
        <f>IF(B60&lt;&gt;"", IF(RANK(F60, F$5:F$62)+COUNTIF(F$5:F60,F60)-1&lt;=(G$65-E$63), RANK(F60, F$5:F$62)+COUNTIF(F$5:F60,F60)-1, ""), "")</f>
        <v/>
      </c>
      <c r="H60" s="135" t="str">
        <f t="shared" si="10"/>
        <v/>
      </c>
      <c r="I60" s="123"/>
      <c r="J60" s="123"/>
      <c r="K60" s="124" t="str">
        <f t="shared" si="11"/>
        <v/>
      </c>
      <c r="L60" s="125" t="str">
        <f t="shared" si="12"/>
        <v/>
      </c>
      <c r="M60" s="125" t="str">
        <f t="shared" si="13"/>
        <v/>
      </c>
      <c r="N60" s="125" t="str">
        <f>IF(I60&lt;&gt;"", IF(RANK(M60, M$5:M$62)+COUNTIF(M$5:M60,M60)-1&lt;=(N$65-L$63), RANK(M60, M$5:M$62)+COUNTIF(M$5:M60,M60)-1, ""), "")</f>
        <v/>
      </c>
      <c r="O60" s="135" t="str">
        <f t="shared" si="14"/>
        <v/>
      </c>
      <c r="P60" s="123"/>
      <c r="Q60" s="123"/>
      <c r="R60" s="124" t="str">
        <f t="shared" si="15"/>
        <v/>
      </c>
      <c r="S60" s="125" t="str">
        <f t="shared" si="16"/>
        <v/>
      </c>
      <c r="T60" s="125" t="str">
        <f t="shared" si="17"/>
        <v/>
      </c>
      <c r="U60" s="125" t="str">
        <f>IF(P60&lt;&gt;"", IF(RANK(T60, T$5:T$62)+COUNTIF(T$5:T60,T60)-1&lt;=(U$65-S$63), RANK(T60, T$5:T$62)+COUNTIF(T$5:T60,T60)-1, ""), "")</f>
        <v/>
      </c>
      <c r="V60" s="135" t="str">
        <f t="shared" si="18"/>
        <v/>
      </c>
      <c r="W60" s="123"/>
      <c r="X60" s="123"/>
      <c r="Y60" s="124" t="str">
        <f t="shared" si="19"/>
        <v/>
      </c>
      <c r="Z60" s="125" t="str">
        <f t="shared" si="20"/>
        <v/>
      </c>
      <c r="AA60" s="125" t="str">
        <f t="shared" si="21"/>
        <v/>
      </c>
      <c r="AB60" s="125" t="str">
        <f>IF(W60&lt;&gt;"", IF(RANK(AA60, AA$5:AA$62)+COUNTIF(AA$5:AA60,AA60)-1&lt;=(AB$65-Z$63), RANK(AA60, AA$5:AA$62)+COUNTIF(AA$5:AA60,AA60)-1, ""), "")</f>
        <v/>
      </c>
      <c r="AC60" s="135" t="str">
        <f t="shared" si="22"/>
        <v/>
      </c>
      <c r="AD60" s="123"/>
      <c r="AE60" s="123"/>
      <c r="AF60" s="124" t="str">
        <f t="shared" si="23"/>
        <v/>
      </c>
      <c r="AG60" s="125" t="str">
        <f t="shared" si="24"/>
        <v/>
      </c>
      <c r="AH60" s="125" t="str">
        <f t="shared" si="25"/>
        <v/>
      </c>
      <c r="AI60" s="125" t="str">
        <f>IF(AD60&lt;&gt;"", IF(RANK(AH60, AH$5:AH$62)+COUNTIF(AH$5:AH60,AH60)-1&lt;=(AI$65-AG$63), RANK(AH60, AH$5:AH$62)+COUNTIF(AH$5:AH60,AH60)-1, ""), "")</f>
        <v/>
      </c>
      <c r="AJ60" s="135" t="str">
        <f t="shared" si="26"/>
        <v/>
      </c>
      <c r="AK60" s="123"/>
      <c r="AL60" s="123"/>
      <c r="AM60" s="124" t="str">
        <f t="shared" si="27"/>
        <v/>
      </c>
      <c r="AN60" s="125" t="str">
        <f t="shared" si="28"/>
        <v/>
      </c>
      <c r="AO60" s="125" t="str">
        <f t="shared" si="29"/>
        <v/>
      </c>
      <c r="AP60" s="125" t="str">
        <f>IF(AK60&lt;&gt;"", IF(RANK(AO60, AO$5:AO$62)+COUNTIF(AO$5:AO60,AO60)-1&lt;=(AP$65-AN$63), RANK(AO60, AO$5:AO$62)+COUNTIF(AO$5:AO60,AO60)-1, ""), "")</f>
        <v/>
      </c>
      <c r="AQ60" s="135" t="str">
        <f t="shared" si="30"/>
        <v/>
      </c>
      <c r="AR60" s="123"/>
      <c r="AS60" s="123"/>
      <c r="AT60" s="124" t="str">
        <f t="shared" si="31"/>
        <v/>
      </c>
      <c r="AU60" s="125" t="str">
        <f t="shared" si="32"/>
        <v/>
      </c>
      <c r="AV60" s="125" t="str">
        <f t="shared" si="33"/>
        <v/>
      </c>
      <c r="AW60" s="125" t="str">
        <f>IF(AR60&lt;&gt;"", IF(RANK(AV60, AV$5:AV$62)+COUNTIF(AV$5:AV60,AV60)-1&lt;=(AW$65-AU$63), RANK(AV60, AV$5:AV$62)+COUNTIF(AV$5:AV60,AV60)-1, ""), "")</f>
        <v/>
      </c>
      <c r="AX60" s="135" t="str">
        <f t="shared" si="34"/>
        <v/>
      </c>
      <c r="AY60" s="123"/>
      <c r="AZ60" s="123"/>
      <c r="BA60" s="124" t="str">
        <f t="shared" si="35"/>
        <v/>
      </c>
      <c r="BB60" s="125" t="str">
        <f t="shared" si="36"/>
        <v/>
      </c>
      <c r="BC60" s="125" t="str">
        <f t="shared" si="37"/>
        <v/>
      </c>
      <c r="BD60" s="125" t="str">
        <f>IF(AY60&lt;&gt;"", IF(RANK(BC60, BC$5:BC$62)+COUNTIF(BC$5:BC60,BC60)-1&lt;=(BD$65-BB$63), RANK(BC60, BC$5:BC$62)+COUNTIF(BC$5:BC60,BC60)-1, ""), "")</f>
        <v/>
      </c>
      <c r="BE60" s="135" t="str">
        <f t="shared" si="38"/>
        <v/>
      </c>
      <c r="BF60" s="123"/>
      <c r="BG60" s="123"/>
      <c r="BH60" s="124" t="str">
        <f t="shared" si="39"/>
        <v/>
      </c>
      <c r="BI60" s="125" t="str">
        <f t="shared" si="40"/>
        <v/>
      </c>
      <c r="BJ60" s="125" t="str">
        <f t="shared" si="41"/>
        <v/>
      </c>
      <c r="BK60" s="125" t="str">
        <f>IF(BF60&lt;&gt;"", IF(RANK(BJ60, BJ$5:BJ$62)+COUNTIF(BJ$5:BJ60,BJ60)-1&lt;=(BK$65-BI$63), RANK(BJ60, BJ$5:BJ$62)+COUNTIF(BJ$5:BJ60,BJ60)-1, ""), "")</f>
        <v/>
      </c>
      <c r="BL60" s="135" t="str">
        <f t="shared" si="42"/>
        <v/>
      </c>
      <c r="BM60" s="123"/>
      <c r="BN60" s="123"/>
      <c r="BO60" s="124" t="str">
        <f t="shared" si="43"/>
        <v/>
      </c>
      <c r="BP60" s="125" t="str">
        <f t="shared" si="44"/>
        <v/>
      </c>
      <c r="BQ60" s="125" t="str">
        <f t="shared" si="45"/>
        <v/>
      </c>
      <c r="BR60" s="125" t="str">
        <f>IF(BM60&lt;&gt;"", IF(RANK(BQ60, BQ$5:BQ$62)+COUNTIF(BQ$5:BQ60,BQ60)-1&lt;=(BR$65-BP$63), RANK(BQ60, BQ$5:BQ$62)+COUNTIF(BQ$5:BQ60,BQ60)-1, ""), "")</f>
        <v/>
      </c>
      <c r="BS60" s="135" t="str">
        <f t="shared" si="46"/>
        <v/>
      </c>
      <c r="BT60" s="123"/>
      <c r="BU60" s="123"/>
      <c r="BV60" s="124" t="str">
        <f t="shared" si="47"/>
        <v/>
      </c>
      <c r="BW60" s="125" t="str">
        <f t="shared" si="48"/>
        <v/>
      </c>
      <c r="BX60" s="125" t="str">
        <f t="shared" si="49"/>
        <v/>
      </c>
      <c r="BY60" s="125" t="str">
        <f>IF(BT60&lt;&gt;"", IF(RANK(BX60, BX$5:BX$62)+COUNTIF(BX$5:BX60,BX60)-1&lt;=(BY$65-BW$63), RANK(BX60, BX$5:BX$62)+COUNTIF(BX$5:BX60,BX60)-1, ""), "")</f>
        <v/>
      </c>
      <c r="BZ60" s="135" t="str">
        <f t="shared" si="50"/>
        <v/>
      </c>
      <c r="CA60" s="123"/>
      <c r="CB60" s="123"/>
      <c r="CC60" s="124" t="str">
        <f t="shared" si="51"/>
        <v/>
      </c>
      <c r="CD60" s="125" t="str">
        <f t="shared" si="52"/>
        <v/>
      </c>
      <c r="CE60" s="125" t="str">
        <f t="shared" si="53"/>
        <v/>
      </c>
      <c r="CF60" s="125" t="str">
        <f>IF(CA60&lt;&gt;"", IF(RANK(CE60, CE$5:CE$62)+COUNTIF(CE$5:CE60,CE60)-1&lt;=(CF$65-CD$63), RANK(CE60, CE$5:CE$62)+COUNTIF(CE$5:CE60,CE60)-1, ""), "")</f>
        <v/>
      </c>
      <c r="CG60" s="135" t="str">
        <f t="shared" si="54"/>
        <v/>
      </c>
      <c r="CH60" s="123"/>
      <c r="CI60" s="123"/>
      <c r="CJ60" s="124" t="str">
        <f t="shared" si="55"/>
        <v/>
      </c>
      <c r="CK60" s="125" t="str">
        <f t="shared" si="56"/>
        <v/>
      </c>
      <c r="CL60" s="125" t="str">
        <f t="shared" si="57"/>
        <v/>
      </c>
      <c r="CM60" s="125" t="str">
        <f>IF(CH60&lt;&gt;"", IF(RANK(CL60, CL$5:CL$62)+COUNTIF(CL$5:CL60,CL60)-1&lt;=(CM$65-CK$63), RANK(CL60, CL$5:CL$62)+COUNTIF(CL$5:CL60,CL60)-1, ""), "")</f>
        <v/>
      </c>
      <c r="CN60" s="135" t="str">
        <f t="shared" si="58"/>
        <v/>
      </c>
      <c r="CO60" s="123"/>
      <c r="CP60" s="123"/>
      <c r="CQ60" s="124" t="str">
        <f t="shared" si="59"/>
        <v/>
      </c>
      <c r="CR60" s="125" t="str">
        <f t="shared" si="60"/>
        <v/>
      </c>
      <c r="CS60" s="125" t="str">
        <f t="shared" si="61"/>
        <v/>
      </c>
      <c r="CT60" s="125" t="str">
        <f>IF(CO60&lt;&gt;"", IF(RANK(CS60, CS$5:CS$62)+COUNTIF(CS$5:CS60,CS60)-1&lt;=(CT$65-CR$63), RANK(CS60, CS$5:CS$62)+COUNTIF(CS$5:CS60,CS60)-1, ""), "")</f>
        <v/>
      </c>
      <c r="CU60" s="135" t="str">
        <f t="shared" si="62"/>
        <v/>
      </c>
      <c r="CV60" s="123"/>
      <c r="CW60" s="123"/>
      <c r="CX60" s="124" t="str">
        <f t="shared" si="63"/>
        <v/>
      </c>
      <c r="CY60" s="125" t="str">
        <f t="shared" si="64"/>
        <v/>
      </c>
      <c r="CZ60" s="125" t="str">
        <f t="shared" si="65"/>
        <v/>
      </c>
      <c r="DA60" s="125" t="str">
        <f>IF(CV60&lt;&gt;"", IF(RANK(CZ60, CZ$5:CZ$62)+COUNTIF(CZ$5:CZ60,CZ60)-1&lt;=(DA$65-CY$63), RANK(CZ60, CZ$5:CZ$62)+COUNTIF(CZ$5:CZ60,CZ60)-1, ""), "")</f>
        <v/>
      </c>
      <c r="DB60" s="135" t="str">
        <f t="shared" si="66"/>
        <v/>
      </c>
      <c r="DC60" s="123"/>
      <c r="DD60" s="123"/>
      <c r="DE60" s="124" t="str">
        <f t="shared" si="67"/>
        <v/>
      </c>
      <c r="DF60" s="125" t="str">
        <f t="shared" si="68"/>
        <v/>
      </c>
      <c r="DG60" s="125" t="str">
        <f t="shared" si="69"/>
        <v/>
      </c>
      <c r="DH60" s="125" t="str">
        <f>IF(DC60&lt;&gt;"", IF(RANK(DG60, DG$5:DG$62)+COUNTIF(DG$5:DG60,DG60)-1&lt;=(DH$65-DF$63), RANK(DG60, DG$5:DG$62)+COUNTIF(DG$5:DG60,DG60)-1, ""), "")</f>
        <v/>
      </c>
      <c r="DI60" s="135" t="str">
        <f t="shared" si="70"/>
        <v/>
      </c>
      <c r="DJ60" s="123"/>
      <c r="DK60" s="123"/>
      <c r="DL60" s="124" t="str">
        <f t="shared" si="71"/>
        <v/>
      </c>
      <c r="DM60" s="125" t="str">
        <f t="shared" si="72"/>
        <v/>
      </c>
      <c r="DN60" s="125" t="str">
        <f t="shared" si="73"/>
        <v/>
      </c>
      <c r="DO60" s="125" t="str">
        <f>IF(DJ60&lt;&gt;"", IF(RANK(DN60, DN$5:DN$62)+COUNTIF(DN$5:DN60,DN60)-1&lt;=(DO$65-DM$63), RANK(DN60, DN$5:DN$62)+COUNTIF(DN$5:DN60,DN60)-1, ""), "")</f>
        <v/>
      </c>
      <c r="DP60" s="135" t="str">
        <f t="shared" si="74"/>
        <v/>
      </c>
      <c r="DQ60" s="123"/>
      <c r="DR60" s="123"/>
      <c r="DS60" s="124" t="str">
        <f t="shared" si="75"/>
        <v/>
      </c>
      <c r="DT60" s="125" t="str">
        <f t="shared" si="76"/>
        <v/>
      </c>
      <c r="DU60" s="125" t="str">
        <f t="shared" si="77"/>
        <v/>
      </c>
      <c r="DV60" s="125" t="str">
        <f>IF(DQ60&lt;&gt;"", IF(RANK(DU60, DU$5:DU$62)+COUNTIF(DU$5:DU60,DU60)-1&lt;=(DV$65-DT$63), RANK(DU60, DU$5:DU$62)+COUNTIF(DU$5:DU60,DU60)-1, ""), "")</f>
        <v/>
      </c>
      <c r="DW60" s="135" t="str">
        <f t="shared" si="78"/>
        <v/>
      </c>
      <c r="DX60" s="123"/>
      <c r="DY60" s="123"/>
      <c r="DZ60" s="124" t="str">
        <f t="shared" si="79"/>
        <v/>
      </c>
      <c r="EA60" s="125" t="str">
        <f t="shared" si="80"/>
        <v/>
      </c>
      <c r="EB60" s="125" t="str">
        <f t="shared" si="81"/>
        <v/>
      </c>
      <c r="EC60" s="125" t="str">
        <f>IF(DX60&lt;&gt;"", IF(RANK(EB60, EB$5:EB$62)+COUNTIF(EB$5:EB60,EB60)-1&lt;=(EC$65-EA$63), RANK(EB60, EB$5:EB$62)+COUNTIF(EB$5:EB60,EB60)-1, ""), "")</f>
        <v/>
      </c>
      <c r="ED60" s="135" t="str">
        <f t="shared" si="82"/>
        <v/>
      </c>
      <c r="EE60" s="123"/>
      <c r="EF60" s="123"/>
      <c r="EG60" s="124" t="str">
        <f t="shared" si="83"/>
        <v/>
      </c>
      <c r="EH60" s="125" t="str">
        <f t="shared" si="84"/>
        <v/>
      </c>
      <c r="EI60" s="125" t="str">
        <f t="shared" si="85"/>
        <v/>
      </c>
      <c r="EJ60" s="125" t="str">
        <f>IF(EE60&lt;&gt;"", IF(RANK(EI60, EI$5:EI$62)+COUNTIF(EI$5:EI60,EI60)-1&lt;=(EJ$65-EH$63), RANK(EI60, EI$5:EI$62)+COUNTIF(EI$5:EI60,EI60)-1, ""), "")</f>
        <v/>
      </c>
      <c r="EK60" s="135" t="str">
        <f t="shared" si="86"/>
        <v/>
      </c>
      <c r="EL60" s="123"/>
      <c r="EM60" s="123"/>
      <c r="EN60" s="124" t="str">
        <f t="shared" si="87"/>
        <v/>
      </c>
      <c r="EO60" s="125" t="str">
        <f t="shared" si="88"/>
        <v/>
      </c>
      <c r="EP60" s="125" t="str">
        <f t="shared" si="89"/>
        <v/>
      </c>
      <c r="EQ60" s="125" t="str">
        <f>IF(EL60&lt;&gt;"", IF(RANK(EP60, EP$5:EP$62)+COUNTIF(EP$5:EP60,EP60)-1&lt;=(EQ$65-EO$63), RANK(EP60, EP$5:EP$62)+COUNTIF(EP$5:EP60,EP60)-1, ""), "")</f>
        <v/>
      </c>
      <c r="ER60" s="135" t="str">
        <f t="shared" si="90"/>
        <v/>
      </c>
      <c r="ES60" s="123"/>
      <c r="ET60" s="123"/>
      <c r="EU60" s="124" t="str">
        <f t="shared" si="91"/>
        <v/>
      </c>
      <c r="EV60" s="125" t="str">
        <f t="shared" si="92"/>
        <v/>
      </c>
      <c r="EW60" s="125" t="str">
        <f t="shared" si="93"/>
        <v/>
      </c>
      <c r="EX60" s="125" t="str">
        <f>IF(ES60&lt;&gt;"", IF(RANK(EW60, EW$5:EW$62)+COUNTIF(EW$5:EW60,EW60)-1&lt;=(EX$65-EV$63), RANK(EW60, EW$5:EW$62)+COUNTIF(EW$5:EW60,EW60)-1, ""), "")</f>
        <v/>
      </c>
      <c r="EY60" s="135" t="str">
        <f t="shared" si="94"/>
        <v/>
      </c>
      <c r="EZ60" s="123"/>
      <c r="FA60" s="123"/>
      <c r="FB60" s="124" t="str">
        <f t="shared" si="95"/>
        <v/>
      </c>
      <c r="FC60" s="125" t="str">
        <f t="shared" si="96"/>
        <v/>
      </c>
      <c r="FD60" s="125" t="str">
        <f t="shared" si="97"/>
        <v/>
      </c>
      <c r="FE60" s="125" t="str">
        <f>IF(EZ60&lt;&gt;"", IF(RANK(FD60, FD$5:FD$62)+COUNTIF(FD$5:FD60,FD60)-1&lt;=(FE$65-FC$63), RANK(FD60, FD$5:FD$62)+COUNTIF(FD$5:FD60,FD60)-1, ""), "")</f>
        <v/>
      </c>
      <c r="FF60" s="135" t="str">
        <f t="shared" si="98"/>
        <v/>
      </c>
      <c r="FG60" s="123"/>
      <c r="FH60" s="123"/>
      <c r="FI60" s="124" t="str">
        <f t="shared" si="99"/>
        <v/>
      </c>
      <c r="FJ60" s="125" t="str">
        <f t="shared" si="100"/>
        <v/>
      </c>
      <c r="FK60" s="125" t="str">
        <f t="shared" si="101"/>
        <v/>
      </c>
      <c r="FL60" s="125" t="str">
        <f>IF(FG60&lt;&gt;"", IF(RANK(FK60, FK$5:FK$62)+COUNTIF(FK$5:FK60,FK60)-1&lt;=(FL$65-FJ$63), RANK(FK60, FK$5:FK$62)+COUNTIF(FK$5:FK60,FK60)-1, ""), "")</f>
        <v/>
      </c>
      <c r="FM60" s="135" t="str">
        <f t="shared" si="102"/>
        <v/>
      </c>
      <c r="FN60" s="123"/>
      <c r="FO60" s="123"/>
      <c r="FP60" s="124" t="str">
        <f t="shared" si="103"/>
        <v/>
      </c>
      <c r="FQ60" s="125" t="str">
        <f t="shared" si="104"/>
        <v/>
      </c>
      <c r="FR60" s="125" t="str">
        <f t="shared" si="105"/>
        <v/>
      </c>
      <c r="FS60" s="125" t="str">
        <f>IF(FN60&lt;&gt;"", IF(RANK(FR60, FR$5:FR$62)+COUNTIF(FR$5:FR60,FR60)-1&lt;=(FS$65-FQ$63), RANK(FR60, FR$5:FR$62)+COUNTIF(FR$5:FR60,FR60)-1, ""), "")</f>
        <v/>
      </c>
      <c r="FT60" s="135" t="str">
        <f t="shared" si="106"/>
        <v/>
      </c>
      <c r="FU60" s="123"/>
      <c r="FV60" s="123"/>
      <c r="FW60" s="124" t="str">
        <f t="shared" si="107"/>
        <v/>
      </c>
      <c r="FX60" s="125" t="str">
        <f t="shared" si="108"/>
        <v/>
      </c>
      <c r="FY60" s="125" t="str">
        <f t="shared" si="109"/>
        <v/>
      </c>
      <c r="FZ60" s="125" t="str">
        <f>IF(FU60&lt;&gt;"", IF(RANK(FY60, FY$5:FY$62)+COUNTIF(FY$5:FY60,FY60)-1&lt;=(FZ$65-FX$63), RANK(FY60, FY$5:FY$62)+COUNTIF(FY$5:FY60,FY60)-1, ""), "")</f>
        <v/>
      </c>
      <c r="GA60" s="135" t="str">
        <f t="shared" si="110"/>
        <v/>
      </c>
      <c r="GB60" s="123"/>
      <c r="GC60" s="123"/>
      <c r="GD60" s="124" t="str">
        <f t="shared" si="111"/>
        <v/>
      </c>
      <c r="GE60" s="125" t="str">
        <f t="shared" si="112"/>
        <v/>
      </c>
      <c r="GF60" s="125" t="str">
        <f t="shared" si="113"/>
        <v/>
      </c>
      <c r="GG60" s="125" t="str">
        <f>IF(GB60&lt;&gt;"", IF(RANK(GF60, GF$5:GF$62)+COUNTIF(GF$5:GF60,GF60)-1&lt;=(GG$65-GE$63), RANK(GF60, GF$5:GF$62)+COUNTIF(GF$5:GF60,GF60)-1, ""), "")</f>
        <v/>
      </c>
      <c r="GH60" s="135" t="str">
        <f t="shared" si="114"/>
        <v/>
      </c>
      <c r="GI60" s="123"/>
      <c r="GJ60" s="123"/>
      <c r="GK60" s="124" t="str">
        <f t="shared" si="115"/>
        <v/>
      </c>
      <c r="GL60" s="125" t="str">
        <f t="shared" si="116"/>
        <v/>
      </c>
      <c r="GM60" s="125" t="str">
        <f t="shared" si="117"/>
        <v/>
      </c>
      <c r="GN60" s="125" t="str">
        <f>IF(GI60&lt;&gt;"", IF(RANK(GM60, GM$5:GM$62)+COUNTIF(GM$5:GM60,GM60)-1&lt;=(GN$65-GL$63), RANK(GM60, GM$5:GM$62)+COUNTIF(GM$5:GM60,GM60)-1, ""), "")</f>
        <v/>
      </c>
      <c r="GO60" s="135" t="str">
        <f t="shared" si="118"/>
        <v/>
      </c>
      <c r="GP60" s="123"/>
      <c r="GQ60" s="123"/>
      <c r="GR60" s="124" t="str">
        <f t="shared" si="119"/>
        <v/>
      </c>
      <c r="GS60" s="125" t="str">
        <f t="shared" si="120"/>
        <v/>
      </c>
      <c r="GT60" s="125" t="str">
        <f t="shared" si="121"/>
        <v/>
      </c>
      <c r="GU60" s="125" t="str">
        <f>IF(GP60&lt;&gt;"", IF(RANK(GT60, GT$5:GT$62)+COUNTIF(GT$5:GT60,GT60)-1&lt;=(GU$65-GS$63), RANK(GT60, GT$5:GT$62)+COUNTIF(GT$5:GT60,GT60)-1, ""), "")</f>
        <v/>
      </c>
      <c r="GV60" s="135" t="str">
        <f t="shared" si="122"/>
        <v/>
      </c>
      <c r="GW60" s="123">
        <v>56</v>
      </c>
      <c r="GX60" s="123"/>
      <c r="GY60" s="124">
        <f t="shared" si="123"/>
        <v>1.308716989950923E-3</v>
      </c>
      <c r="GZ60" s="125">
        <f t="shared" si="124"/>
        <v>0</v>
      </c>
      <c r="HA60" s="125">
        <f t="shared" si="125"/>
        <v>56</v>
      </c>
      <c r="HB60" s="125" t="str">
        <f>IF(GW60&lt;&gt;"", IF(RANK(HA60, HA$5:HA$62)+COUNTIF(HA$5:HA60,HA60)-1&lt;=(HB$65-GZ$63), RANK(HA60, HA$5:HA$62)+COUNTIF(HA$5:HA60,HA60)-1, ""), "")</f>
        <v/>
      </c>
      <c r="HC60" s="135">
        <f t="shared" si="126"/>
        <v>0</v>
      </c>
      <c r="HD60" s="123">
        <v>48</v>
      </c>
      <c r="HE60" s="123"/>
      <c r="HF60" s="124">
        <f t="shared" si="127"/>
        <v>1.1173964662336755E-3</v>
      </c>
      <c r="HG60" s="125">
        <f t="shared" si="128"/>
        <v>0</v>
      </c>
      <c r="HH60" s="125">
        <f t="shared" si="129"/>
        <v>48</v>
      </c>
      <c r="HI60" s="125" t="str">
        <f>IF(HD60&lt;&gt;"", IF(RANK(HH60, HH$5:HH$62)+COUNTIF(HH$5:HH60,HH60)-1&lt;=(HI$65-HG$63), RANK(HH60, HH$5:HH$62)+COUNTIF(HH$5:HH60,HH60)-1, ""), "")</f>
        <v/>
      </c>
      <c r="HJ60" s="135">
        <f t="shared" si="130"/>
        <v>0</v>
      </c>
      <c r="HK60" s="123">
        <v>117</v>
      </c>
      <c r="HL60" s="123"/>
      <c r="HM60" s="124">
        <f t="shared" si="131"/>
        <v>2.8634361233480176E-3</v>
      </c>
      <c r="HN60" s="125">
        <f t="shared" si="132"/>
        <v>0</v>
      </c>
      <c r="HO60" s="125">
        <f t="shared" si="133"/>
        <v>117</v>
      </c>
      <c r="HP60" s="125" t="str">
        <f>IF(HK60&lt;&gt;"", IF(RANK(HO60, HO$5:HO$62)+COUNTIF(HO$5:HO60,HO60)-1&lt;=(HP$65-HN$63), RANK(HO60, HO$5:HO$62)+COUNTIF(HO$5:HO60,HO60)-1, ""), "")</f>
        <v/>
      </c>
      <c r="HQ60" s="135">
        <f t="shared" si="134"/>
        <v>0</v>
      </c>
      <c r="HR60" s="123">
        <v>301</v>
      </c>
      <c r="HS60" s="123"/>
      <c r="HT60" s="124">
        <f t="shared" si="135"/>
        <v>7.4953931968723539E-3</v>
      </c>
      <c r="HU60" s="125">
        <f t="shared" si="136"/>
        <v>0</v>
      </c>
      <c r="HV60" s="125">
        <f t="shared" si="137"/>
        <v>301</v>
      </c>
      <c r="HW60" s="125" t="str">
        <f>IF(HR60&lt;&gt;"", IF(RANK(HV60, HV$5:HV$62)+COUNTIF(HV$5:HV60,HV60)-1&lt;=(HW$65-HU$63), RANK(HV60, HV$5:HV$62)+COUNTIF(HV$5:HV60,HV60)-1, ""), "")</f>
        <v/>
      </c>
      <c r="HX60" s="135">
        <f t="shared" si="138"/>
        <v>0</v>
      </c>
      <c r="HY60" s="123"/>
      <c r="HZ60" s="123"/>
      <c r="IA60" s="124" t="str">
        <f t="shared" si="139"/>
        <v/>
      </c>
      <c r="IB60" s="125" t="str">
        <f t="shared" si="140"/>
        <v/>
      </c>
      <c r="IC60" s="125" t="str">
        <f t="shared" si="141"/>
        <v/>
      </c>
      <c r="ID60" s="125" t="str">
        <f>IF(HY60&lt;&gt;"", IF(RANK(IC60, IC$5:IC$62)+COUNTIF(IC$5:IC60,IC60)-1&lt;=(ID$65-IB$63), RANK(IC60, IC$5:IC$62)+COUNTIF(IC$5:IC60,IC60)-1, ""), "")</f>
        <v/>
      </c>
      <c r="IE60" s="135" t="str">
        <f t="shared" si="142"/>
        <v/>
      </c>
      <c r="IF60" s="123"/>
      <c r="IG60" s="123"/>
      <c r="IH60" s="124" t="str">
        <f t="shared" si="143"/>
        <v/>
      </c>
      <c r="II60" s="125" t="str">
        <f t="shared" si="144"/>
        <v/>
      </c>
      <c r="IJ60" s="125" t="str">
        <f t="shared" si="145"/>
        <v/>
      </c>
      <c r="IK60" s="125" t="str">
        <f>IF(IF60&lt;&gt;"", IF(RANK(IJ60, IJ$5:IJ$62)+COUNTIF(IJ$5:IJ60,IJ60)-1&lt;=(IK$65-II$63), RANK(IJ60, IJ$5:IJ$62)+COUNTIF(IJ$5:IJ60,IJ60)-1, ""), "")</f>
        <v/>
      </c>
      <c r="IL60" s="135" t="str">
        <f t="shared" si="146"/>
        <v/>
      </c>
      <c r="IM60" s="123"/>
      <c r="IN60" s="123"/>
      <c r="IO60" s="124" t="str">
        <f t="shared" si="147"/>
        <v/>
      </c>
      <c r="IP60" s="125" t="str">
        <f t="shared" si="148"/>
        <v/>
      </c>
      <c r="IQ60" s="125" t="str">
        <f t="shared" si="149"/>
        <v/>
      </c>
      <c r="IR60" s="125" t="str">
        <f>IF(IM60&lt;&gt;"", IF(RANK(IQ60, IQ$5:IQ$62)+COUNTIF(IQ$5:IQ60,IQ60)-1&lt;=(IR$65-IP$63), RANK(IQ60, IQ$5:IQ$62)+COUNTIF(IQ$5:IQ60,IQ60)-1, ""), "")</f>
        <v/>
      </c>
      <c r="IS60" s="135" t="str">
        <f t="shared" si="150"/>
        <v/>
      </c>
      <c r="IT60" s="123"/>
      <c r="IU60" s="123"/>
      <c r="IV60" s="124" t="str">
        <f t="shared" si="151"/>
        <v/>
      </c>
      <c r="IW60" s="125" t="str">
        <f t="shared" si="152"/>
        <v/>
      </c>
      <c r="IX60" s="125" t="str">
        <f t="shared" si="153"/>
        <v/>
      </c>
      <c r="IY60" s="125" t="str">
        <f>IF(IT60&lt;&gt;"", IF(RANK(IX60, IX$5:IX$62)+COUNTIF(IX$5:IX60,IX60)-1&lt;=(IY$65-IW$63), RANK(IX60, IX$5:IX$62)+COUNTIF(IX$5:IX60,IX60)-1, ""), "")</f>
        <v/>
      </c>
      <c r="IZ60" s="135" t="str">
        <f t="shared" si="154"/>
        <v/>
      </c>
      <c r="JA60" s="123"/>
      <c r="JB60" s="123"/>
      <c r="JC60" s="124" t="str">
        <f t="shared" si="155"/>
        <v/>
      </c>
      <c r="JD60" s="125" t="str">
        <f t="shared" si="156"/>
        <v/>
      </c>
      <c r="JE60" s="125" t="str">
        <f t="shared" si="157"/>
        <v/>
      </c>
      <c r="JF60" s="125" t="str">
        <f>IF(JA60&lt;&gt;"", IF(RANK(JE60, JE$5:JE$62)+COUNTIF(JE$5:JE60,JE60)-1&lt;=(JF$65-JD$63), RANK(JE60, JE$5:JE$62)+COUNTIF(JE$5:JE60,JE60)-1, ""), "")</f>
        <v/>
      </c>
      <c r="JG60" s="135" t="str">
        <f t="shared" si="158"/>
        <v/>
      </c>
      <c r="JH60" s="123"/>
      <c r="JI60" s="123"/>
      <c r="JJ60" s="124" t="str">
        <f t="shared" si="159"/>
        <v/>
      </c>
      <c r="JK60" s="125" t="str">
        <f t="shared" si="160"/>
        <v/>
      </c>
      <c r="JL60" s="125" t="str">
        <f t="shared" si="161"/>
        <v/>
      </c>
      <c r="JM60" s="125" t="str">
        <f>IF(JH60&lt;&gt;"", IF(RANK(JL60, JL$5:JL$62)+COUNTIF(JL$5:JL60,JL60)-1&lt;=(JM$65-JK$63), RANK(JL60, JL$5:JL$62)+COUNTIF(JL$5:JL60,JL60)-1, ""), "")</f>
        <v/>
      </c>
      <c r="JN60" s="135" t="str">
        <f t="shared" si="162"/>
        <v/>
      </c>
      <c r="JO60" s="123"/>
      <c r="JP60" s="123"/>
      <c r="JQ60" s="124" t="str">
        <f t="shared" si="163"/>
        <v/>
      </c>
      <c r="JR60" s="125" t="str">
        <f t="shared" si="164"/>
        <v/>
      </c>
      <c r="JS60" s="125" t="str">
        <f t="shared" si="165"/>
        <v/>
      </c>
      <c r="JT60" s="125" t="str">
        <f>IF(JO60&lt;&gt;"", IF(RANK(JS60, JS$5:JS$62)+COUNTIF(JS$5:JS60,JS60)-1&lt;=(JT$65-JR$63), RANK(JS60, JS$5:JS$62)+COUNTIF(JS$5:JS60,JS60)-1, ""), "")</f>
        <v/>
      </c>
      <c r="JU60" s="135" t="str">
        <f t="shared" si="166"/>
        <v/>
      </c>
      <c r="JV60" s="123"/>
      <c r="JW60" s="123"/>
      <c r="JX60" s="124" t="str">
        <f t="shared" si="167"/>
        <v/>
      </c>
      <c r="JY60" s="125" t="str">
        <f t="shared" si="168"/>
        <v/>
      </c>
      <c r="JZ60" s="125" t="str">
        <f t="shared" si="169"/>
        <v/>
      </c>
      <c r="KA60" s="125" t="str">
        <f>IF(JV60&lt;&gt;"", IF(RANK(JZ60, JZ$5:JZ$62)+COUNTIF(JZ$5:JZ60,JZ60)-1&lt;=(KA$65-JY$63), RANK(JZ60, JZ$5:JZ$62)+COUNTIF(JZ$5:JZ60,JZ60)-1, ""), "")</f>
        <v/>
      </c>
      <c r="KB60" s="135" t="str">
        <f t="shared" si="170"/>
        <v/>
      </c>
      <c r="KC60" s="132" t="str">
        <f t="shared" si="171"/>
        <v/>
      </c>
      <c r="KD60" s="36">
        <f t="shared" si="172"/>
        <v>522</v>
      </c>
      <c r="KE60" s="36"/>
      <c r="KF60" s="36"/>
      <c r="KG60" s="37"/>
      <c r="KH60" s="67" t="str">
        <f t="shared" si="184"/>
        <v/>
      </c>
      <c r="KI60" s="69" t="str">
        <f t="shared" si="185"/>
        <v/>
      </c>
      <c r="KJ60" s="69" t="str">
        <f t="shared" si="191"/>
        <v/>
      </c>
      <c r="KK60" s="69"/>
      <c r="KL60" s="66" t="str">
        <f t="shared" si="175"/>
        <v/>
      </c>
      <c r="KM60" s="69" t="str">
        <f t="shared" si="176"/>
        <v/>
      </c>
      <c r="KN60" s="67" t="str">
        <f t="shared" si="177"/>
        <v/>
      </c>
      <c r="KO60" s="67" t="str">
        <f>IF(KN60&lt;&gt;"", IF(RANK(KN60, $KN$5:$KN$62)+COUNTIF(KN$5:KN60,KN60)-1&lt;=(400-$KJ$63-$KM$63), RANK(KN60, $KN$5:$KN$62)+COUNTIF(KN$5:KN60,KN60)-1, ""), "")</f>
        <v/>
      </c>
      <c r="KP60" s="76" t="str">
        <f t="shared" si="178"/>
        <v/>
      </c>
      <c r="KQ60" s="86" t="str">
        <f t="shared" si="186"/>
        <v/>
      </c>
      <c r="KS60" s="126">
        <f t="shared" si="187"/>
        <v>0</v>
      </c>
      <c r="KT60" s="45">
        <f t="shared" si="188"/>
        <v>0</v>
      </c>
      <c r="KU60" s="53">
        <f t="shared" si="179"/>
        <v>0</v>
      </c>
      <c r="KW60" s="80" t="str">
        <f t="shared" si="189"/>
        <v/>
      </c>
      <c r="KX60" s="45" t="str">
        <f t="shared" si="180"/>
        <v/>
      </c>
      <c r="KY60" s="45" t="str">
        <f t="shared" si="190"/>
        <v/>
      </c>
      <c r="KZ60" s="127" t="str">
        <f t="shared" si="181"/>
        <v/>
      </c>
    </row>
    <row r="61" spans="1:312" ht="15" customHeight="1" x14ac:dyDescent="0.2">
      <c r="A61" s="128" t="s">
        <v>227</v>
      </c>
      <c r="B61" s="123"/>
      <c r="C61" s="123"/>
      <c r="D61" s="124" t="str">
        <f t="shared" si="182"/>
        <v/>
      </c>
      <c r="E61" s="125" t="str">
        <f t="shared" si="9"/>
        <v/>
      </c>
      <c r="F61" s="125" t="str">
        <f t="shared" si="183"/>
        <v/>
      </c>
      <c r="G61" s="125" t="str">
        <f>IF(B61&lt;&gt;"", IF(RANK(F61, F$5:F$62)+COUNTIF(F$5:F61,F61)-1&lt;=(G$65-E$63), RANK(F61, F$5:F$62)+COUNTIF(F$5:F61,F61)-1, ""), "")</f>
        <v/>
      </c>
      <c r="H61" s="135" t="str">
        <f t="shared" si="10"/>
        <v/>
      </c>
      <c r="I61" s="123"/>
      <c r="J61" s="123"/>
      <c r="K61" s="124" t="str">
        <f t="shared" si="11"/>
        <v/>
      </c>
      <c r="L61" s="125" t="str">
        <f t="shared" si="12"/>
        <v/>
      </c>
      <c r="M61" s="125" t="str">
        <f t="shared" si="13"/>
        <v/>
      </c>
      <c r="N61" s="125" t="str">
        <f>IF(I61&lt;&gt;"", IF(RANK(M61, M$5:M$62)+COUNTIF(M$5:M61,M61)-1&lt;=(N$65-L$63), RANK(M61, M$5:M$62)+COUNTIF(M$5:M61,M61)-1, ""), "")</f>
        <v/>
      </c>
      <c r="O61" s="135" t="str">
        <f t="shared" si="14"/>
        <v/>
      </c>
      <c r="P61" s="123"/>
      <c r="Q61" s="123"/>
      <c r="R61" s="124" t="str">
        <f t="shared" si="15"/>
        <v/>
      </c>
      <c r="S61" s="125" t="str">
        <f t="shared" si="16"/>
        <v/>
      </c>
      <c r="T61" s="125" t="str">
        <f t="shared" si="17"/>
        <v/>
      </c>
      <c r="U61" s="125" t="str">
        <f>IF(P61&lt;&gt;"", IF(RANK(T61, T$5:T$62)+COUNTIF(T$5:T61,T61)-1&lt;=(U$65-S$63), RANK(T61, T$5:T$62)+COUNTIF(T$5:T61,T61)-1, ""), "")</f>
        <v/>
      </c>
      <c r="V61" s="135" t="str">
        <f t="shared" si="18"/>
        <v/>
      </c>
      <c r="W61" s="123"/>
      <c r="X61" s="123"/>
      <c r="Y61" s="124" t="str">
        <f t="shared" si="19"/>
        <v/>
      </c>
      <c r="Z61" s="125" t="str">
        <f t="shared" si="20"/>
        <v/>
      </c>
      <c r="AA61" s="125" t="str">
        <f t="shared" si="21"/>
        <v/>
      </c>
      <c r="AB61" s="125" t="str">
        <f>IF(W61&lt;&gt;"", IF(RANK(AA61, AA$5:AA$62)+COUNTIF(AA$5:AA61,AA61)-1&lt;=(AB$65-Z$63), RANK(AA61, AA$5:AA$62)+COUNTIF(AA$5:AA61,AA61)-1, ""), "")</f>
        <v/>
      </c>
      <c r="AC61" s="135" t="str">
        <f t="shared" si="22"/>
        <v/>
      </c>
      <c r="AD61" s="123"/>
      <c r="AE61" s="123"/>
      <c r="AF61" s="124" t="str">
        <f t="shared" si="23"/>
        <v/>
      </c>
      <c r="AG61" s="125" t="str">
        <f t="shared" si="24"/>
        <v/>
      </c>
      <c r="AH61" s="125" t="str">
        <f t="shared" si="25"/>
        <v/>
      </c>
      <c r="AI61" s="125" t="str">
        <f>IF(AD61&lt;&gt;"", IF(RANK(AH61, AH$5:AH$62)+COUNTIF(AH$5:AH61,AH61)-1&lt;=(AI$65-AG$63), RANK(AH61, AH$5:AH$62)+COUNTIF(AH$5:AH61,AH61)-1, ""), "")</f>
        <v/>
      </c>
      <c r="AJ61" s="135" t="str">
        <f t="shared" si="26"/>
        <v/>
      </c>
      <c r="AK61" s="123"/>
      <c r="AL61" s="123"/>
      <c r="AM61" s="124" t="str">
        <f t="shared" si="27"/>
        <v/>
      </c>
      <c r="AN61" s="125" t="str">
        <f t="shared" si="28"/>
        <v/>
      </c>
      <c r="AO61" s="125" t="str">
        <f t="shared" si="29"/>
        <v/>
      </c>
      <c r="AP61" s="125" t="str">
        <f>IF(AK61&lt;&gt;"", IF(RANK(AO61, AO$5:AO$62)+COUNTIF(AO$5:AO61,AO61)-1&lt;=(AP$65-AN$63), RANK(AO61, AO$5:AO$62)+COUNTIF(AO$5:AO61,AO61)-1, ""), "")</f>
        <v/>
      </c>
      <c r="AQ61" s="135" t="str">
        <f t="shared" si="30"/>
        <v/>
      </c>
      <c r="AR61" s="123"/>
      <c r="AS61" s="123"/>
      <c r="AT61" s="124" t="str">
        <f t="shared" si="31"/>
        <v/>
      </c>
      <c r="AU61" s="125" t="str">
        <f t="shared" si="32"/>
        <v/>
      </c>
      <c r="AV61" s="125" t="str">
        <f t="shared" si="33"/>
        <v/>
      </c>
      <c r="AW61" s="125" t="str">
        <f>IF(AR61&lt;&gt;"", IF(RANK(AV61, AV$5:AV$62)+COUNTIF(AV$5:AV61,AV61)-1&lt;=(AW$65-AU$63), RANK(AV61, AV$5:AV$62)+COUNTIF(AV$5:AV61,AV61)-1, ""), "")</f>
        <v/>
      </c>
      <c r="AX61" s="135" t="str">
        <f t="shared" si="34"/>
        <v/>
      </c>
      <c r="AY61" s="123"/>
      <c r="AZ61" s="123"/>
      <c r="BA61" s="124" t="str">
        <f t="shared" si="35"/>
        <v/>
      </c>
      <c r="BB61" s="125" t="str">
        <f t="shared" si="36"/>
        <v/>
      </c>
      <c r="BC61" s="125" t="str">
        <f t="shared" si="37"/>
        <v/>
      </c>
      <c r="BD61" s="125" t="str">
        <f>IF(AY61&lt;&gt;"", IF(RANK(BC61, BC$5:BC$62)+COUNTIF(BC$5:BC61,BC61)-1&lt;=(BD$65-BB$63), RANK(BC61, BC$5:BC$62)+COUNTIF(BC$5:BC61,BC61)-1, ""), "")</f>
        <v/>
      </c>
      <c r="BE61" s="135" t="str">
        <f t="shared" si="38"/>
        <v/>
      </c>
      <c r="BF61" s="123"/>
      <c r="BG61" s="123"/>
      <c r="BH61" s="124" t="str">
        <f t="shared" si="39"/>
        <v/>
      </c>
      <c r="BI61" s="125" t="str">
        <f t="shared" si="40"/>
        <v/>
      </c>
      <c r="BJ61" s="125" t="str">
        <f t="shared" si="41"/>
        <v/>
      </c>
      <c r="BK61" s="125" t="str">
        <f>IF(BF61&lt;&gt;"", IF(RANK(BJ61, BJ$5:BJ$62)+COUNTIF(BJ$5:BJ61,BJ61)-1&lt;=(BK$65-BI$63), RANK(BJ61, BJ$5:BJ$62)+COUNTIF(BJ$5:BJ61,BJ61)-1, ""), "")</f>
        <v/>
      </c>
      <c r="BL61" s="135" t="str">
        <f t="shared" si="42"/>
        <v/>
      </c>
      <c r="BM61" s="123"/>
      <c r="BN61" s="123"/>
      <c r="BO61" s="124" t="str">
        <f t="shared" si="43"/>
        <v/>
      </c>
      <c r="BP61" s="125" t="str">
        <f t="shared" si="44"/>
        <v/>
      </c>
      <c r="BQ61" s="125" t="str">
        <f t="shared" si="45"/>
        <v/>
      </c>
      <c r="BR61" s="125" t="str">
        <f>IF(BM61&lt;&gt;"", IF(RANK(BQ61, BQ$5:BQ$62)+COUNTIF(BQ$5:BQ61,BQ61)-1&lt;=(BR$65-BP$63), RANK(BQ61, BQ$5:BQ$62)+COUNTIF(BQ$5:BQ61,BQ61)-1, ""), "")</f>
        <v/>
      </c>
      <c r="BS61" s="135" t="str">
        <f t="shared" si="46"/>
        <v/>
      </c>
      <c r="BT61" s="123"/>
      <c r="BU61" s="123"/>
      <c r="BV61" s="124" t="str">
        <f t="shared" si="47"/>
        <v/>
      </c>
      <c r="BW61" s="125" t="str">
        <f t="shared" si="48"/>
        <v/>
      </c>
      <c r="BX61" s="125" t="str">
        <f t="shared" si="49"/>
        <v/>
      </c>
      <c r="BY61" s="125" t="str">
        <f>IF(BT61&lt;&gt;"", IF(RANK(BX61, BX$5:BX$62)+COUNTIF(BX$5:BX61,BX61)-1&lt;=(BY$65-BW$63), RANK(BX61, BX$5:BX$62)+COUNTIF(BX$5:BX61,BX61)-1, ""), "")</f>
        <v/>
      </c>
      <c r="BZ61" s="135" t="str">
        <f t="shared" si="50"/>
        <v/>
      </c>
      <c r="CA61" s="123"/>
      <c r="CB61" s="123"/>
      <c r="CC61" s="124" t="str">
        <f t="shared" si="51"/>
        <v/>
      </c>
      <c r="CD61" s="125" t="str">
        <f t="shared" si="52"/>
        <v/>
      </c>
      <c r="CE61" s="125" t="str">
        <f t="shared" si="53"/>
        <v/>
      </c>
      <c r="CF61" s="125" t="str">
        <f>IF(CA61&lt;&gt;"", IF(RANK(CE61, CE$5:CE$62)+COUNTIF(CE$5:CE61,CE61)-1&lt;=(CF$65-CD$63), RANK(CE61, CE$5:CE$62)+COUNTIF(CE$5:CE61,CE61)-1, ""), "")</f>
        <v/>
      </c>
      <c r="CG61" s="135" t="str">
        <f t="shared" si="54"/>
        <v/>
      </c>
      <c r="CH61" s="123"/>
      <c r="CI61" s="123"/>
      <c r="CJ61" s="124" t="str">
        <f t="shared" si="55"/>
        <v/>
      </c>
      <c r="CK61" s="125" t="str">
        <f t="shared" si="56"/>
        <v/>
      </c>
      <c r="CL61" s="125" t="str">
        <f t="shared" si="57"/>
        <v/>
      </c>
      <c r="CM61" s="125" t="str">
        <f>IF(CH61&lt;&gt;"", IF(RANK(CL61, CL$5:CL$62)+COUNTIF(CL$5:CL61,CL61)-1&lt;=(CM$65-CK$63), RANK(CL61, CL$5:CL$62)+COUNTIF(CL$5:CL61,CL61)-1, ""), "")</f>
        <v/>
      </c>
      <c r="CN61" s="135" t="str">
        <f t="shared" si="58"/>
        <v/>
      </c>
      <c r="CO61" s="123"/>
      <c r="CP61" s="123"/>
      <c r="CQ61" s="124" t="str">
        <f t="shared" si="59"/>
        <v/>
      </c>
      <c r="CR61" s="125" t="str">
        <f t="shared" si="60"/>
        <v/>
      </c>
      <c r="CS61" s="125" t="str">
        <f t="shared" si="61"/>
        <v/>
      </c>
      <c r="CT61" s="125" t="str">
        <f>IF(CO61&lt;&gt;"", IF(RANK(CS61, CS$5:CS$62)+COUNTIF(CS$5:CS61,CS61)-1&lt;=(CT$65-CR$63), RANK(CS61, CS$5:CS$62)+COUNTIF(CS$5:CS61,CS61)-1, ""), "")</f>
        <v/>
      </c>
      <c r="CU61" s="135" t="str">
        <f t="shared" si="62"/>
        <v/>
      </c>
      <c r="CV61" s="123"/>
      <c r="CW61" s="123"/>
      <c r="CX61" s="124" t="str">
        <f t="shared" si="63"/>
        <v/>
      </c>
      <c r="CY61" s="125" t="str">
        <f t="shared" si="64"/>
        <v/>
      </c>
      <c r="CZ61" s="125" t="str">
        <f t="shared" si="65"/>
        <v/>
      </c>
      <c r="DA61" s="125" t="str">
        <f>IF(CV61&lt;&gt;"", IF(RANK(CZ61, CZ$5:CZ$62)+COUNTIF(CZ$5:CZ61,CZ61)-1&lt;=(DA$65-CY$63), RANK(CZ61, CZ$5:CZ$62)+COUNTIF(CZ$5:CZ61,CZ61)-1, ""), "")</f>
        <v/>
      </c>
      <c r="DB61" s="135" t="str">
        <f t="shared" si="66"/>
        <v/>
      </c>
      <c r="DC61" s="123"/>
      <c r="DD61" s="123"/>
      <c r="DE61" s="124" t="str">
        <f t="shared" si="67"/>
        <v/>
      </c>
      <c r="DF61" s="125" t="str">
        <f t="shared" si="68"/>
        <v/>
      </c>
      <c r="DG61" s="125" t="str">
        <f t="shared" si="69"/>
        <v/>
      </c>
      <c r="DH61" s="125" t="str">
        <f>IF(DC61&lt;&gt;"", IF(RANK(DG61, DG$5:DG$62)+COUNTIF(DG$5:DG61,DG61)-1&lt;=(DH$65-DF$63), RANK(DG61, DG$5:DG$62)+COUNTIF(DG$5:DG61,DG61)-1, ""), "")</f>
        <v/>
      </c>
      <c r="DI61" s="135" t="str">
        <f t="shared" si="70"/>
        <v/>
      </c>
      <c r="DJ61" s="123"/>
      <c r="DK61" s="123"/>
      <c r="DL61" s="124" t="str">
        <f t="shared" si="71"/>
        <v/>
      </c>
      <c r="DM61" s="125" t="str">
        <f t="shared" si="72"/>
        <v/>
      </c>
      <c r="DN61" s="125" t="str">
        <f t="shared" si="73"/>
        <v/>
      </c>
      <c r="DO61" s="125" t="str">
        <f>IF(DJ61&lt;&gt;"", IF(RANK(DN61, DN$5:DN$62)+COUNTIF(DN$5:DN61,DN61)-1&lt;=(DO$65-DM$63), RANK(DN61, DN$5:DN$62)+COUNTIF(DN$5:DN61,DN61)-1, ""), "")</f>
        <v/>
      </c>
      <c r="DP61" s="135" t="str">
        <f t="shared" si="74"/>
        <v/>
      </c>
      <c r="DQ61" s="123"/>
      <c r="DR61" s="123"/>
      <c r="DS61" s="124" t="str">
        <f t="shared" si="75"/>
        <v/>
      </c>
      <c r="DT61" s="125" t="str">
        <f t="shared" si="76"/>
        <v/>
      </c>
      <c r="DU61" s="125" t="str">
        <f t="shared" si="77"/>
        <v/>
      </c>
      <c r="DV61" s="125" t="str">
        <f>IF(DQ61&lt;&gt;"", IF(RANK(DU61, DU$5:DU$62)+COUNTIF(DU$5:DU61,DU61)-1&lt;=(DV$65-DT$63), RANK(DU61, DU$5:DU$62)+COUNTIF(DU$5:DU61,DU61)-1, ""), "")</f>
        <v/>
      </c>
      <c r="DW61" s="135" t="str">
        <f t="shared" si="78"/>
        <v/>
      </c>
      <c r="DX61" s="123"/>
      <c r="DY61" s="123"/>
      <c r="DZ61" s="124" t="str">
        <f t="shared" si="79"/>
        <v/>
      </c>
      <c r="EA61" s="125" t="str">
        <f t="shared" si="80"/>
        <v/>
      </c>
      <c r="EB61" s="125" t="str">
        <f t="shared" si="81"/>
        <v/>
      </c>
      <c r="EC61" s="125" t="str">
        <f>IF(DX61&lt;&gt;"", IF(RANK(EB61, EB$5:EB$62)+COUNTIF(EB$5:EB61,EB61)-1&lt;=(EC$65-EA$63), RANK(EB61, EB$5:EB$62)+COUNTIF(EB$5:EB61,EB61)-1, ""), "")</f>
        <v/>
      </c>
      <c r="ED61" s="135" t="str">
        <f t="shared" si="82"/>
        <v/>
      </c>
      <c r="EE61" s="123"/>
      <c r="EF61" s="123"/>
      <c r="EG61" s="124" t="str">
        <f t="shared" si="83"/>
        <v/>
      </c>
      <c r="EH61" s="125" t="str">
        <f t="shared" si="84"/>
        <v/>
      </c>
      <c r="EI61" s="125" t="str">
        <f t="shared" si="85"/>
        <v/>
      </c>
      <c r="EJ61" s="125" t="str">
        <f>IF(EE61&lt;&gt;"", IF(RANK(EI61, EI$5:EI$62)+COUNTIF(EI$5:EI61,EI61)-1&lt;=(EJ$65-EH$63), RANK(EI61, EI$5:EI$62)+COUNTIF(EI$5:EI61,EI61)-1, ""), "")</f>
        <v/>
      </c>
      <c r="EK61" s="135" t="str">
        <f t="shared" si="86"/>
        <v/>
      </c>
      <c r="EL61" s="123"/>
      <c r="EM61" s="123"/>
      <c r="EN61" s="124" t="str">
        <f t="shared" si="87"/>
        <v/>
      </c>
      <c r="EO61" s="125" t="str">
        <f t="shared" si="88"/>
        <v/>
      </c>
      <c r="EP61" s="125" t="str">
        <f t="shared" si="89"/>
        <v/>
      </c>
      <c r="EQ61" s="125" t="str">
        <f>IF(EL61&lt;&gt;"", IF(RANK(EP61, EP$5:EP$62)+COUNTIF(EP$5:EP61,EP61)-1&lt;=(EQ$65-EO$63), RANK(EP61, EP$5:EP$62)+COUNTIF(EP$5:EP61,EP61)-1, ""), "")</f>
        <v/>
      </c>
      <c r="ER61" s="135" t="str">
        <f t="shared" si="90"/>
        <v/>
      </c>
      <c r="ES61" s="123"/>
      <c r="ET61" s="123"/>
      <c r="EU61" s="124" t="str">
        <f t="shared" si="91"/>
        <v/>
      </c>
      <c r="EV61" s="125" t="str">
        <f t="shared" si="92"/>
        <v/>
      </c>
      <c r="EW61" s="125" t="str">
        <f t="shared" si="93"/>
        <v/>
      </c>
      <c r="EX61" s="125" t="str">
        <f>IF(ES61&lt;&gt;"", IF(RANK(EW61, EW$5:EW$62)+COUNTIF(EW$5:EW61,EW61)-1&lt;=(EX$65-EV$63), RANK(EW61, EW$5:EW$62)+COUNTIF(EW$5:EW61,EW61)-1, ""), "")</f>
        <v/>
      </c>
      <c r="EY61" s="135" t="str">
        <f t="shared" si="94"/>
        <v/>
      </c>
      <c r="EZ61" s="123"/>
      <c r="FA61" s="123"/>
      <c r="FB61" s="124" t="str">
        <f t="shared" si="95"/>
        <v/>
      </c>
      <c r="FC61" s="125" t="str">
        <f t="shared" si="96"/>
        <v/>
      </c>
      <c r="FD61" s="125" t="str">
        <f t="shared" si="97"/>
        <v/>
      </c>
      <c r="FE61" s="125" t="str">
        <f>IF(EZ61&lt;&gt;"", IF(RANK(FD61, FD$5:FD$62)+COUNTIF(FD$5:FD61,FD61)-1&lt;=(FE$65-FC$63), RANK(FD61, FD$5:FD$62)+COUNTIF(FD$5:FD61,FD61)-1, ""), "")</f>
        <v/>
      </c>
      <c r="FF61" s="135" t="str">
        <f t="shared" si="98"/>
        <v/>
      </c>
      <c r="FG61" s="123"/>
      <c r="FH61" s="123"/>
      <c r="FI61" s="124" t="str">
        <f t="shared" si="99"/>
        <v/>
      </c>
      <c r="FJ61" s="125" t="str">
        <f t="shared" si="100"/>
        <v/>
      </c>
      <c r="FK61" s="125" t="str">
        <f t="shared" si="101"/>
        <v/>
      </c>
      <c r="FL61" s="125" t="str">
        <f>IF(FG61&lt;&gt;"", IF(RANK(FK61, FK$5:FK$62)+COUNTIF(FK$5:FK61,FK61)-1&lt;=(FL$65-FJ$63), RANK(FK61, FK$5:FK$62)+COUNTIF(FK$5:FK61,FK61)-1, ""), "")</f>
        <v/>
      </c>
      <c r="FM61" s="135" t="str">
        <f t="shared" si="102"/>
        <v/>
      </c>
      <c r="FN61" s="123"/>
      <c r="FO61" s="123"/>
      <c r="FP61" s="124" t="str">
        <f t="shared" si="103"/>
        <v/>
      </c>
      <c r="FQ61" s="125" t="str">
        <f t="shared" si="104"/>
        <v/>
      </c>
      <c r="FR61" s="125" t="str">
        <f t="shared" si="105"/>
        <v/>
      </c>
      <c r="FS61" s="125" t="str">
        <f>IF(FN61&lt;&gt;"", IF(RANK(FR61, FR$5:FR$62)+COUNTIF(FR$5:FR61,FR61)-1&lt;=(FS$65-FQ$63), RANK(FR61, FR$5:FR$62)+COUNTIF(FR$5:FR61,FR61)-1, ""), "")</f>
        <v/>
      </c>
      <c r="FT61" s="135" t="str">
        <f t="shared" si="106"/>
        <v/>
      </c>
      <c r="FU61" s="123"/>
      <c r="FV61" s="123"/>
      <c r="FW61" s="124" t="str">
        <f t="shared" si="107"/>
        <v/>
      </c>
      <c r="FX61" s="125" t="str">
        <f t="shared" si="108"/>
        <v/>
      </c>
      <c r="FY61" s="125" t="str">
        <f t="shared" si="109"/>
        <v/>
      </c>
      <c r="FZ61" s="125" t="str">
        <f>IF(FU61&lt;&gt;"", IF(RANK(FY61, FY$5:FY$62)+COUNTIF(FY$5:FY61,FY61)-1&lt;=(FZ$65-FX$63), RANK(FY61, FY$5:FY$62)+COUNTIF(FY$5:FY61,FY61)-1, ""), "")</f>
        <v/>
      </c>
      <c r="GA61" s="135" t="str">
        <f t="shared" si="110"/>
        <v/>
      </c>
      <c r="GB61" s="123"/>
      <c r="GC61" s="123"/>
      <c r="GD61" s="124" t="str">
        <f t="shared" si="111"/>
        <v/>
      </c>
      <c r="GE61" s="125" t="str">
        <f t="shared" si="112"/>
        <v/>
      </c>
      <c r="GF61" s="125" t="str">
        <f t="shared" si="113"/>
        <v/>
      </c>
      <c r="GG61" s="125" t="str">
        <f>IF(GB61&lt;&gt;"", IF(RANK(GF61, GF$5:GF$62)+COUNTIF(GF$5:GF61,GF61)-1&lt;=(GG$65-GE$63), RANK(GF61, GF$5:GF$62)+COUNTIF(GF$5:GF61,GF61)-1, ""), "")</f>
        <v/>
      </c>
      <c r="GH61" s="135" t="str">
        <f t="shared" si="114"/>
        <v/>
      </c>
      <c r="GI61" s="123"/>
      <c r="GJ61" s="123"/>
      <c r="GK61" s="124" t="str">
        <f t="shared" si="115"/>
        <v/>
      </c>
      <c r="GL61" s="125" t="str">
        <f t="shared" si="116"/>
        <v/>
      </c>
      <c r="GM61" s="125" t="str">
        <f t="shared" si="117"/>
        <v/>
      </c>
      <c r="GN61" s="125" t="str">
        <f>IF(GI61&lt;&gt;"", IF(RANK(GM61, GM$5:GM$62)+COUNTIF(GM$5:GM61,GM61)-1&lt;=(GN$65-GL$63), RANK(GM61, GM$5:GM$62)+COUNTIF(GM$5:GM61,GM61)-1, ""), "")</f>
        <v/>
      </c>
      <c r="GO61" s="135" t="str">
        <f t="shared" si="118"/>
        <v/>
      </c>
      <c r="GP61" s="123"/>
      <c r="GQ61" s="123"/>
      <c r="GR61" s="124" t="str">
        <f t="shared" si="119"/>
        <v/>
      </c>
      <c r="GS61" s="125" t="str">
        <f t="shared" si="120"/>
        <v/>
      </c>
      <c r="GT61" s="125" t="str">
        <f t="shared" si="121"/>
        <v/>
      </c>
      <c r="GU61" s="125" t="str">
        <f>IF(GP61&lt;&gt;"", IF(RANK(GT61, GT$5:GT$62)+COUNTIF(GT$5:GT61,GT61)-1&lt;=(GU$65-GS$63), RANK(GT61, GT$5:GT$62)+COUNTIF(GT$5:GT61,GT61)-1, ""), "")</f>
        <v/>
      </c>
      <c r="GV61" s="135" t="str">
        <f t="shared" si="122"/>
        <v/>
      </c>
      <c r="GW61" s="123">
        <v>38</v>
      </c>
      <c r="GX61" s="123"/>
      <c r="GY61" s="124">
        <f t="shared" si="123"/>
        <v>8.8805795746669787E-4</v>
      </c>
      <c r="GZ61" s="125">
        <f t="shared" si="124"/>
        <v>0</v>
      </c>
      <c r="HA61" s="125">
        <f t="shared" si="125"/>
        <v>38</v>
      </c>
      <c r="HB61" s="125" t="str">
        <f>IF(GW61&lt;&gt;"", IF(RANK(HA61, HA$5:HA$62)+COUNTIF(HA$5:HA61,HA61)-1&lt;=(HB$65-GZ$63), RANK(HA61, HA$5:HA$62)+COUNTIF(HA$5:HA61,HA61)-1, ""), "")</f>
        <v/>
      </c>
      <c r="HC61" s="135">
        <f t="shared" si="126"/>
        <v>0</v>
      </c>
      <c r="HD61" s="123">
        <v>57</v>
      </c>
      <c r="HE61" s="123"/>
      <c r="HF61" s="124">
        <f t="shared" si="127"/>
        <v>1.3269083036524898E-3</v>
      </c>
      <c r="HG61" s="125">
        <f t="shared" si="128"/>
        <v>0</v>
      </c>
      <c r="HH61" s="125">
        <f t="shared" si="129"/>
        <v>57</v>
      </c>
      <c r="HI61" s="125" t="str">
        <f>IF(HD61&lt;&gt;"", IF(RANK(HH61, HH$5:HH$62)+COUNTIF(HH$5:HH61,HH61)-1&lt;=(HI$65-HG$63), RANK(HH61, HH$5:HH$62)+COUNTIF(HH$5:HH61,HH61)-1, ""), "")</f>
        <v/>
      </c>
      <c r="HJ61" s="135">
        <f t="shared" si="130"/>
        <v>0</v>
      </c>
      <c r="HK61" s="123">
        <v>126</v>
      </c>
      <c r="HL61" s="123"/>
      <c r="HM61" s="124">
        <f t="shared" si="131"/>
        <v>3.0837004405286344E-3</v>
      </c>
      <c r="HN61" s="125">
        <f t="shared" si="132"/>
        <v>0</v>
      </c>
      <c r="HO61" s="125">
        <f t="shared" si="133"/>
        <v>126</v>
      </c>
      <c r="HP61" s="125" t="str">
        <f>IF(HK61&lt;&gt;"", IF(RANK(HO61, HO$5:HO$62)+COUNTIF(HO$5:HO61,HO61)-1&lt;=(HP$65-HN$63), RANK(HO61, HO$5:HO$62)+COUNTIF(HO$5:HO61,HO61)-1, ""), "")</f>
        <v/>
      </c>
      <c r="HQ61" s="135">
        <f t="shared" si="134"/>
        <v>0</v>
      </c>
      <c r="HR61" s="123">
        <v>52</v>
      </c>
      <c r="HS61" s="123"/>
      <c r="HT61" s="124">
        <f t="shared" si="135"/>
        <v>1.2948852034463869E-3</v>
      </c>
      <c r="HU61" s="125">
        <f t="shared" si="136"/>
        <v>0</v>
      </c>
      <c r="HV61" s="125">
        <f t="shared" si="137"/>
        <v>52</v>
      </c>
      <c r="HW61" s="125" t="str">
        <f>IF(HR61&lt;&gt;"", IF(RANK(HV61, HV$5:HV$62)+COUNTIF(HV$5:HV61,HV61)-1&lt;=(HW$65-HU$63), RANK(HV61, HV$5:HV$62)+COUNTIF(HV$5:HV61,HV61)-1, ""), "")</f>
        <v/>
      </c>
      <c r="HX61" s="135">
        <f t="shared" si="138"/>
        <v>0</v>
      </c>
      <c r="HY61" s="123"/>
      <c r="HZ61" s="123"/>
      <c r="IA61" s="124" t="str">
        <f t="shared" si="139"/>
        <v/>
      </c>
      <c r="IB61" s="125" t="str">
        <f t="shared" si="140"/>
        <v/>
      </c>
      <c r="IC61" s="125" t="str">
        <f t="shared" si="141"/>
        <v/>
      </c>
      <c r="ID61" s="125" t="str">
        <f>IF(HY61&lt;&gt;"", IF(RANK(IC61, IC$5:IC$62)+COUNTIF(IC$5:IC61,IC61)-1&lt;=(ID$65-IB$63), RANK(IC61, IC$5:IC$62)+COUNTIF(IC$5:IC61,IC61)-1, ""), "")</f>
        <v/>
      </c>
      <c r="IE61" s="135" t="str">
        <f t="shared" si="142"/>
        <v/>
      </c>
      <c r="IF61" s="123"/>
      <c r="IG61" s="123"/>
      <c r="IH61" s="124" t="str">
        <f t="shared" si="143"/>
        <v/>
      </c>
      <c r="II61" s="125" t="str">
        <f t="shared" si="144"/>
        <v/>
      </c>
      <c r="IJ61" s="125" t="str">
        <f t="shared" si="145"/>
        <v/>
      </c>
      <c r="IK61" s="125" t="str">
        <f>IF(IF61&lt;&gt;"", IF(RANK(IJ61, IJ$5:IJ$62)+COUNTIF(IJ$5:IJ61,IJ61)-1&lt;=(IK$65-II$63), RANK(IJ61, IJ$5:IJ$62)+COUNTIF(IJ$5:IJ61,IJ61)-1, ""), "")</f>
        <v/>
      </c>
      <c r="IL61" s="135" t="str">
        <f t="shared" si="146"/>
        <v/>
      </c>
      <c r="IM61" s="123"/>
      <c r="IN61" s="123"/>
      <c r="IO61" s="124" t="str">
        <f t="shared" si="147"/>
        <v/>
      </c>
      <c r="IP61" s="125" t="str">
        <f t="shared" si="148"/>
        <v/>
      </c>
      <c r="IQ61" s="125" t="str">
        <f t="shared" si="149"/>
        <v/>
      </c>
      <c r="IR61" s="125" t="str">
        <f>IF(IM61&lt;&gt;"", IF(RANK(IQ61, IQ$5:IQ$62)+COUNTIF(IQ$5:IQ61,IQ61)-1&lt;=(IR$65-IP$63), RANK(IQ61, IQ$5:IQ$62)+COUNTIF(IQ$5:IQ61,IQ61)-1, ""), "")</f>
        <v/>
      </c>
      <c r="IS61" s="135" t="str">
        <f t="shared" si="150"/>
        <v/>
      </c>
      <c r="IT61" s="123"/>
      <c r="IU61" s="123"/>
      <c r="IV61" s="124" t="str">
        <f t="shared" si="151"/>
        <v/>
      </c>
      <c r="IW61" s="125" t="str">
        <f t="shared" si="152"/>
        <v/>
      </c>
      <c r="IX61" s="125" t="str">
        <f t="shared" si="153"/>
        <v/>
      </c>
      <c r="IY61" s="125" t="str">
        <f>IF(IT61&lt;&gt;"", IF(RANK(IX61, IX$5:IX$62)+COUNTIF(IX$5:IX61,IX61)-1&lt;=(IY$65-IW$63), RANK(IX61, IX$5:IX$62)+COUNTIF(IX$5:IX61,IX61)-1, ""), "")</f>
        <v/>
      </c>
      <c r="IZ61" s="135" t="str">
        <f t="shared" si="154"/>
        <v/>
      </c>
      <c r="JA61" s="123"/>
      <c r="JB61" s="123"/>
      <c r="JC61" s="124" t="str">
        <f t="shared" si="155"/>
        <v/>
      </c>
      <c r="JD61" s="125" t="str">
        <f t="shared" si="156"/>
        <v/>
      </c>
      <c r="JE61" s="125" t="str">
        <f t="shared" si="157"/>
        <v/>
      </c>
      <c r="JF61" s="125" t="str">
        <f>IF(JA61&lt;&gt;"", IF(RANK(JE61, JE$5:JE$62)+COUNTIF(JE$5:JE61,JE61)-1&lt;=(JF$65-JD$63), RANK(JE61, JE$5:JE$62)+COUNTIF(JE$5:JE61,JE61)-1, ""), "")</f>
        <v/>
      </c>
      <c r="JG61" s="135" t="str">
        <f t="shared" si="158"/>
        <v/>
      </c>
      <c r="JH61" s="123"/>
      <c r="JI61" s="123"/>
      <c r="JJ61" s="124" t="str">
        <f t="shared" si="159"/>
        <v/>
      </c>
      <c r="JK61" s="125" t="str">
        <f t="shared" si="160"/>
        <v/>
      </c>
      <c r="JL61" s="125" t="str">
        <f t="shared" si="161"/>
        <v/>
      </c>
      <c r="JM61" s="125" t="str">
        <f>IF(JH61&lt;&gt;"", IF(RANK(JL61, JL$5:JL$62)+COUNTIF(JL$5:JL61,JL61)-1&lt;=(JM$65-JK$63), RANK(JL61, JL$5:JL$62)+COUNTIF(JL$5:JL61,JL61)-1, ""), "")</f>
        <v/>
      </c>
      <c r="JN61" s="135" t="str">
        <f t="shared" si="162"/>
        <v/>
      </c>
      <c r="JO61" s="123"/>
      <c r="JP61" s="123"/>
      <c r="JQ61" s="124" t="str">
        <f t="shared" si="163"/>
        <v/>
      </c>
      <c r="JR61" s="125" t="str">
        <f t="shared" si="164"/>
        <v/>
      </c>
      <c r="JS61" s="125" t="str">
        <f t="shared" si="165"/>
        <v/>
      </c>
      <c r="JT61" s="125" t="str">
        <f>IF(JO61&lt;&gt;"", IF(RANK(JS61, JS$5:JS$62)+COUNTIF(JS$5:JS61,JS61)-1&lt;=(JT$65-JR$63), RANK(JS61, JS$5:JS$62)+COUNTIF(JS$5:JS61,JS61)-1, ""), "")</f>
        <v/>
      </c>
      <c r="JU61" s="135" t="str">
        <f t="shared" si="166"/>
        <v/>
      </c>
      <c r="JV61" s="123"/>
      <c r="JW61" s="123"/>
      <c r="JX61" s="124" t="str">
        <f t="shared" si="167"/>
        <v/>
      </c>
      <c r="JY61" s="125" t="str">
        <f t="shared" si="168"/>
        <v/>
      </c>
      <c r="JZ61" s="125" t="str">
        <f t="shared" si="169"/>
        <v/>
      </c>
      <c r="KA61" s="125" t="str">
        <f>IF(JV61&lt;&gt;"", IF(RANK(JZ61, JZ$5:JZ$62)+COUNTIF(JZ$5:JZ61,JZ61)-1&lt;=(KA$65-JY$63), RANK(JZ61, JZ$5:JZ$62)+COUNTIF(JZ$5:JZ61,JZ61)-1, ""), "")</f>
        <v/>
      </c>
      <c r="KB61" s="135" t="str">
        <f t="shared" si="170"/>
        <v/>
      </c>
      <c r="KC61" s="132" t="str">
        <f t="shared" si="171"/>
        <v/>
      </c>
      <c r="KD61" s="36">
        <f t="shared" si="172"/>
        <v>273</v>
      </c>
      <c r="KE61" s="36"/>
      <c r="KF61" s="36"/>
      <c r="KG61" s="37"/>
      <c r="KH61" s="67" t="str">
        <f t="shared" si="184"/>
        <v/>
      </c>
      <c r="KI61" s="69" t="str">
        <f t="shared" si="185"/>
        <v/>
      </c>
      <c r="KJ61" s="69" t="str">
        <f t="shared" si="191"/>
        <v/>
      </c>
      <c r="KK61" s="69"/>
      <c r="KL61" s="66" t="str">
        <f t="shared" si="175"/>
        <v/>
      </c>
      <c r="KM61" s="69" t="str">
        <f t="shared" si="176"/>
        <v/>
      </c>
      <c r="KN61" s="67" t="str">
        <f t="shared" si="177"/>
        <v/>
      </c>
      <c r="KO61" s="67" t="str">
        <f>IF(KN61&lt;&gt;"", IF(RANK(KN61, $KN$5:$KN$62)+COUNTIF(KN$5:KN61,KN61)-1&lt;=(400-$KJ$63-$KM$63), RANK(KN61, $KN$5:$KN$62)+COUNTIF(KN$5:KN61,KN61)-1, ""), "")</f>
        <v/>
      </c>
      <c r="KP61" s="76" t="str">
        <f t="shared" si="178"/>
        <v/>
      </c>
      <c r="KQ61" s="86" t="str">
        <f t="shared" si="186"/>
        <v/>
      </c>
      <c r="KS61" s="126">
        <f t="shared" si="187"/>
        <v>0</v>
      </c>
      <c r="KT61" s="45">
        <f t="shared" si="188"/>
        <v>0</v>
      </c>
      <c r="KU61" s="53">
        <f t="shared" si="179"/>
        <v>0</v>
      </c>
      <c r="KW61" s="80" t="str">
        <f t="shared" si="189"/>
        <v/>
      </c>
      <c r="KX61" s="45" t="str">
        <f t="shared" si="180"/>
        <v/>
      </c>
      <c r="KY61" s="45" t="str">
        <f t="shared" si="190"/>
        <v/>
      </c>
      <c r="KZ61" s="127" t="str">
        <f t="shared" si="181"/>
        <v/>
      </c>
    </row>
    <row r="62" spans="1:312" ht="15" customHeight="1" thickBot="1" x14ac:dyDescent="0.25">
      <c r="A62" s="128" t="s">
        <v>228</v>
      </c>
      <c r="B62" s="123"/>
      <c r="C62" s="123"/>
      <c r="D62" s="124" t="str">
        <f t="shared" si="182"/>
        <v/>
      </c>
      <c r="E62" s="125" t="str">
        <f t="shared" si="9"/>
        <v/>
      </c>
      <c r="F62" s="125" t="str">
        <f t="shared" si="183"/>
        <v/>
      </c>
      <c r="G62" s="125" t="str">
        <f>IF(B62&lt;&gt;"", IF(RANK(F62, F$5:F$62)+COUNTIF(F$5:F62,F62)-1&lt;=(G$65-E$63), RANK(F62, F$5:F$62)+COUNTIF(F$5:F62,F62)-1, ""), "")</f>
        <v/>
      </c>
      <c r="H62" s="135" t="str">
        <f t="shared" si="10"/>
        <v/>
      </c>
      <c r="I62" s="123"/>
      <c r="J62" s="123"/>
      <c r="K62" s="124" t="str">
        <f t="shared" si="11"/>
        <v/>
      </c>
      <c r="L62" s="125" t="str">
        <f t="shared" si="12"/>
        <v/>
      </c>
      <c r="M62" s="125" t="str">
        <f t="shared" si="13"/>
        <v/>
      </c>
      <c r="N62" s="125" t="str">
        <f>IF(I62&lt;&gt;"", IF(RANK(M62, M$5:M$62)+COUNTIF(M$5:M62,M62)-1&lt;=(N$65-L$63), RANK(M62, M$5:M$62)+COUNTIF(M$5:M62,M62)-1, ""), "")</f>
        <v/>
      </c>
      <c r="O62" s="135" t="str">
        <f t="shared" si="14"/>
        <v/>
      </c>
      <c r="P62" s="123"/>
      <c r="Q62" s="123"/>
      <c r="R62" s="124" t="str">
        <f t="shared" si="15"/>
        <v/>
      </c>
      <c r="S62" s="125" t="str">
        <f t="shared" si="16"/>
        <v/>
      </c>
      <c r="T62" s="125" t="str">
        <f t="shared" si="17"/>
        <v/>
      </c>
      <c r="U62" s="125" t="str">
        <f>IF(P62&lt;&gt;"", IF(RANK(T62, T$5:T$62)+COUNTIF(T$5:T62,T62)-1&lt;=(U$65-S$63), RANK(T62, T$5:T$62)+COUNTIF(T$5:T62,T62)-1, ""), "")</f>
        <v/>
      </c>
      <c r="V62" s="135" t="str">
        <f t="shared" si="18"/>
        <v/>
      </c>
      <c r="W62" s="123"/>
      <c r="X62" s="123"/>
      <c r="Y62" s="124" t="str">
        <f t="shared" si="19"/>
        <v/>
      </c>
      <c r="Z62" s="125" t="str">
        <f t="shared" si="20"/>
        <v/>
      </c>
      <c r="AA62" s="125" t="str">
        <f t="shared" si="21"/>
        <v/>
      </c>
      <c r="AB62" s="125" t="str">
        <f>IF(W62&lt;&gt;"", IF(RANK(AA62, AA$5:AA$62)+COUNTIF(AA$5:AA62,AA62)-1&lt;=(AB$65-Z$63), RANK(AA62, AA$5:AA$62)+COUNTIF(AA$5:AA62,AA62)-1, ""), "")</f>
        <v/>
      </c>
      <c r="AC62" s="135" t="str">
        <f t="shared" si="22"/>
        <v/>
      </c>
      <c r="AD62" s="123"/>
      <c r="AE62" s="123"/>
      <c r="AF62" s="124" t="str">
        <f t="shared" si="23"/>
        <v/>
      </c>
      <c r="AG62" s="125" t="str">
        <f t="shared" si="24"/>
        <v/>
      </c>
      <c r="AH62" s="125" t="str">
        <f t="shared" si="25"/>
        <v/>
      </c>
      <c r="AI62" s="125" t="str">
        <f>IF(AD62&lt;&gt;"", IF(RANK(AH62, AH$5:AH$62)+COUNTIF(AH$5:AH62,AH62)-1&lt;=(AI$65-AG$63), RANK(AH62, AH$5:AH$62)+COUNTIF(AH$5:AH62,AH62)-1, ""), "")</f>
        <v/>
      </c>
      <c r="AJ62" s="135" t="str">
        <f t="shared" si="26"/>
        <v/>
      </c>
      <c r="AK62" s="123"/>
      <c r="AL62" s="123"/>
      <c r="AM62" s="124" t="str">
        <f t="shared" si="27"/>
        <v/>
      </c>
      <c r="AN62" s="125" t="str">
        <f t="shared" si="28"/>
        <v/>
      </c>
      <c r="AO62" s="125" t="str">
        <f t="shared" si="29"/>
        <v/>
      </c>
      <c r="AP62" s="125" t="str">
        <f>IF(AK62&lt;&gt;"", IF(RANK(AO62, AO$5:AO$62)+COUNTIF(AO$5:AO62,AO62)-1&lt;=(AP$65-AN$63), RANK(AO62, AO$5:AO$62)+COUNTIF(AO$5:AO62,AO62)-1, ""), "")</f>
        <v/>
      </c>
      <c r="AQ62" s="135" t="str">
        <f t="shared" si="30"/>
        <v/>
      </c>
      <c r="AR62" s="123"/>
      <c r="AS62" s="123"/>
      <c r="AT62" s="124" t="str">
        <f t="shared" si="31"/>
        <v/>
      </c>
      <c r="AU62" s="125" t="str">
        <f t="shared" si="32"/>
        <v/>
      </c>
      <c r="AV62" s="125" t="str">
        <f t="shared" si="33"/>
        <v/>
      </c>
      <c r="AW62" s="125" t="str">
        <f>IF(AR62&lt;&gt;"", IF(RANK(AV62, AV$5:AV$62)+COUNTIF(AV$5:AV62,AV62)-1&lt;=(AW$65-AU$63), RANK(AV62, AV$5:AV$62)+COUNTIF(AV$5:AV62,AV62)-1, ""), "")</f>
        <v/>
      </c>
      <c r="AX62" s="135" t="str">
        <f t="shared" si="34"/>
        <v/>
      </c>
      <c r="AY62" s="123">
        <v>117</v>
      </c>
      <c r="AZ62" s="123"/>
      <c r="BA62" s="124">
        <f t="shared" si="35"/>
        <v>2.3686607956270879E-3</v>
      </c>
      <c r="BB62" s="125">
        <f t="shared" si="36"/>
        <v>0</v>
      </c>
      <c r="BC62" s="125">
        <f t="shared" si="37"/>
        <v>117</v>
      </c>
      <c r="BD62" s="125" t="str">
        <f>IF(AY62&lt;&gt;"", IF(RANK(BC62, BC$5:BC$62)+COUNTIF(BC$5:BC62,BC62)-1&lt;=(BD$65-BB$63), RANK(BC62, BC$5:BC$62)+COUNTIF(BC$5:BC62,BC62)-1, ""), "")</f>
        <v/>
      </c>
      <c r="BE62" s="135">
        <f t="shared" si="38"/>
        <v>0</v>
      </c>
      <c r="BF62" s="123">
        <v>131</v>
      </c>
      <c r="BG62" s="123"/>
      <c r="BH62" s="124">
        <f t="shared" si="39"/>
        <v>2.5708958885290942E-3</v>
      </c>
      <c r="BI62" s="125">
        <f t="shared" si="40"/>
        <v>0</v>
      </c>
      <c r="BJ62" s="125">
        <f t="shared" si="41"/>
        <v>131</v>
      </c>
      <c r="BK62" s="125" t="str">
        <f>IF(BF62&lt;&gt;"", IF(RANK(BJ62, BJ$5:BJ$62)+COUNTIF(BJ$5:BJ62,BJ62)-1&lt;=(BK$65-BI$63), RANK(BJ62, BJ$5:BJ$62)+COUNTIF(BJ$5:BJ62,BJ62)-1, ""), "")</f>
        <v/>
      </c>
      <c r="BL62" s="135">
        <f t="shared" si="42"/>
        <v>0</v>
      </c>
      <c r="BM62" s="123">
        <v>107</v>
      </c>
      <c r="BN62" s="123"/>
      <c r="BO62" s="124">
        <f t="shared" si="43"/>
        <v>2.1724565001116684E-3</v>
      </c>
      <c r="BP62" s="125">
        <f t="shared" si="44"/>
        <v>0</v>
      </c>
      <c r="BQ62" s="125">
        <f t="shared" si="45"/>
        <v>107</v>
      </c>
      <c r="BR62" s="125" t="str">
        <f>IF(BM62&lt;&gt;"", IF(RANK(BQ62, BQ$5:BQ$62)+COUNTIF(BQ$5:BQ62,BQ62)-1&lt;=(BR$65-BP$63), RANK(BQ62, BQ$5:BQ$62)+COUNTIF(BQ$5:BQ62,BQ62)-1, ""), "")</f>
        <v/>
      </c>
      <c r="BS62" s="135">
        <f t="shared" si="46"/>
        <v>0</v>
      </c>
      <c r="BT62" s="123">
        <v>145</v>
      </c>
      <c r="BU62" s="123"/>
      <c r="BV62" s="124">
        <f t="shared" si="47"/>
        <v>2.9044147103597468E-3</v>
      </c>
      <c r="BW62" s="125">
        <f t="shared" si="48"/>
        <v>0</v>
      </c>
      <c r="BX62" s="125">
        <f t="shared" si="49"/>
        <v>145</v>
      </c>
      <c r="BY62" s="125" t="str">
        <f>IF(BT62&lt;&gt;"", IF(RANK(BX62, BX$5:BX$62)+COUNTIF(BX$5:BX62,BX62)-1&lt;=(BY$65-BW$63), RANK(BX62, BX$5:BX$62)+COUNTIF(BX$5:BX62,BX62)-1, ""), "")</f>
        <v/>
      </c>
      <c r="BZ62" s="135">
        <f t="shared" si="50"/>
        <v>0</v>
      </c>
      <c r="CA62" s="123">
        <v>143</v>
      </c>
      <c r="CB62" s="123"/>
      <c r="CC62" s="124">
        <f t="shared" si="51"/>
        <v>2.8455446332630238E-3</v>
      </c>
      <c r="CD62" s="125">
        <f t="shared" si="52"/>
        <v>0</v>
      </c>
      <c r="CE62" s="125">
        <f t="shared" si="53"/>
        <v>143</v>
      </c>
      <c r="CF62" s="125" t="str">
        <f>IF(CA62&lt;&gt;"", IF(RANK(CE62, CE$5:CE$62)+COUNTIF(CE$5:CE62,CE62)-1&lt;=(CF$65-CD$63), RANK(CE62, CE$5:CE$62)+COUNTIF(CE$5:CE62,CE62)-1, ""), "")</f>
        <v/>
      </c>
      <c r="CG62" s="135">
        <f t="shared" si="54"/>
        <v>0</v>
      </c>
      <c r="CH62" s="123">
        <v>107</v>
      </c>
      <c r="CI62" s="123"/>
      <c r="CJ62" s="124">
        <f t="shared" si="55"/>
        <v>2.0650789361948509E-3</v>
      </c>
      <c r="CK62" s="125">
        <f t="shared" si="56"/>
        <v>0</v>
      </c>
      <c r="CL62" s="125">
        <f t="shared" si="57"/>
        <v>107</v>
      </c>
      <c r="CM62" s="125" t="str">
        <f>IF(CH62&lt;&gt;"", IF(RANK(CL62, CL$5:CL$62)+COUNTIF(CL$5:CL62,CL62)-1&lt;=(CM$65-CK$63), RANK(CL62, CL$5:CL$62)+COUNTIF(CL$5:CL62,CL62)-1, ""), "")</f>
        <v/>
      </c>
      <c r="CN62" s="135">
        <f t="shared" si="58"/>
        <v>0</v>
      </c>
      <c r="CO62" s="123">
        <v>175</v>
      </c>
      <c r="CP62" s="123"/>
      <c r="CQ62" s="124">
        <f t="shared" si="59"/>
        <v>3.4537201499901323E-3</v>
      </c>
      <c r="CR62" s="125">
        <f t="shared" si="60"/>
        <v>0</v>
      </c>
      <c r="CS62" s="125">
        <f t="shared" si="61"/>
        <v>175</v>
      </c>
      <c r="CT62" s="125" t="str">
        <f>IF(CO62&lt;&gt;"", IF(RANK(CS62, CS$5:CS$62)+COUNTIF(CS$5:CS62,CS62)-1&lt;=(CT$65-CR$63), RANK(CS62, CS$5:CS$62)+COUNTIF(CS$5:CS62,CS62)-1, ""), "")</f>
        <v/>
      </c>
      <c r="CU62" s="135">
        <f t="shared" si="62"/>
        <v>0</v>
      </c>
      <c r="CV62" s="123">
        <v>184</v>
      </c>
      <c r="CW62" s="123"/>
      <c r="CX62" s="124">
        <f t="shared" si="63"/>
        <v>3.9349871685201024E-3</v>
      </c>
      <c r="CY62" s="125">
        <f t="shared" si="64"/>
        <v>0</v>
      </c>
      <c r="CZ62" s="125">
        <f t="shared" si="65"/>
        <v>184</v>
      </c>
      <c r="DA62" s="125" t="str">
        <f>IF(CV62&lt;&gt;"", IF(RANK(CZ62, CZ$5:CZ$62)+COUNTIF(CZ$5:CZ62,CZ62)-1&lt;=(DA$65-CY$63), RANK(CZ62, CZ$5:CZ$62)+COUNTIF(CZ$5:CZ62,CZ62)-1, ""), "")</f>
        <v/>
      </c>
      <c r="DB62" s="135">
        <f t="shared" si="66"/>
        <v>0</v>
      </c>
      <c r="DC62" s="123"/>
      <c r="DD62" s="123"/>
      <c r="DE62" s="124" t="str">
        <f t="shared" si="67"/>
        <v/>
      </c>
      <c r="DF62" s="125" t="str">
        <f t="shared" si="68"/>
        <v/>
      </c>
      <c r="DG62" s="125" t="str">
        <f t="shared" si="69"/>
        <v/>
      </c>
      <c r="DH62" s="125" t="str">
        <f>IF(DC62&lt;&gt;"", IF(RANK(DG62, DG$5:DG$62)+COUNTIF(DG$5:DG62,DG62)-1&lt;=(DH$65-DF$63), RANK(DG62, DG$5:DG$62)+COUNTIF(DG$5:DG62,DG62)-1, ""), "")</f>
        <v/>
      </c>
      <c r="DI62" s="135" t="str">
        <f t="shared" si="70"/>
        <v/>
      </c>
      <c r="DJ62" s="123"/>
      <c r="DK62" s="123"/>
      <c r="DL62" s="124" t="str">
        <f t="shared" si="71"/>
        <v/>
      </c>
      <c r="DM62" s="125" t="str">
        <f t="shared" si="72"/>
        <v/>
      </c>
      <c r="DN62" s="125" t="str">
        <f t="shared" si="73"/>
        <v/>
      </c>
      <c r="DO62" s="125" t="str">
        <f>IF(DJ62&lt;&gt;"", IF(RANK(DN62, DN$5:DN$62)+COUNTIF(DN$5:DN62,DN62)-1&lt;=(DO$65-DM$63), RANK(DN62, DN$5:DN$62)+COUNTIF(DN$5:DN62,DN62)-1, ""), "")</f>
        <v/>
      </c>
      <c r="DP62" s="135" t="str">
        <f t="shared" si="74"/>
        <v/>
      </c>
      <c r="DQ62" s="123"/>
      <c r="DR62" s="123"/>
      <c r="DS62" s="124" t="str">
        <f t="shared" si="75"/>
        <v/>
      </c>
      <c r="DT62" s="125" t="str">
        <f t="shared" si="76"/>
        <v/>
      </c>
      <c r="DU62" s="125" t="str">
        <f t="shared" si="77"/>
        <v/>
      </c>
      <c r="DV62" s="125" t="str">
        <f>IF(DQ62&lt;&gt;"", IF(RANK(DU62, DU$5:DU$62)+COUNTIF(DU$5:DU62,DU62)-1&lt;=(DV$65-DT$63), RANK(DU62, DU$5:DU$62)+COUNTIF(DU$5:DU62,DU62)-1, ""), "")</f>
        <v/>
      </c>
      <c r="DW62" s="135" t="str">
        <f t="shared" si="78"/>
        <v/>
      </c>
      <c r="DX62" s="123"/>
      <c r="DY62" s="123"/>
      <c r="DZ62" s="124" t="str">
        <f t="shared" si="79"/>
        <v/>
      </c>
      <c r="EA62" s="125" t="str">
        <f t="shared" si="80"/>
        <v/>
      </c>
      <c r="EB62" s="125" t="str">
        <f t="shared" si="81"/>
        <v/>
      </c>
      <c r="EC62" s="125" t="str">
        <f>IF(DX62&lt;&gt;"", IF(RANK(EB62, EB$5:EB$62)+COUNTIF(EB$5:EB62,EB62)-1&lt;=(EC$65-EA$63), RANK(EB62, EB$5:EB$62)+COUNTIF(EB$5:EB62,EB62)-1, ""), "")</f>
        <v/>
      </c>
      <c r="ED62" s="135" t="str">
        <f t="shared" si="82"/>
        <v/>
      </c>
      <c r="EE62" s="123"/>
      <c r="EF62" s="123"/>
      <c r="EG62" s="124" t="str">
        <f t="shared" si="83"/>
        <v/>
      </c>
      <c r="EH62" s="125" t="str">
        <f t="shared" si="84"/>
        <v/>
      </c>
      <c r="EI62" s="125" t="str">
        <f t="shared" si="85"/>
        <v/>
      </c>
      <c r="EJ62" s="125" t="str">
        <f>IF(EE62&lt;&gt;"", IF(RANK(EI62, EI$5:EI$62)+COUNTIF(EI$5:EI62,EI62)-1&lt;=(EJ$65-EH$63), RANK(EI62, EI$5:EI$62)+COUNTIF(EI$5:EI62,EI62)-1, ""), "")</f>
        <v/>
      </c>
      <c r="EK62" s="135" t="str">
        <f t="shared" si="86"/>
        <v/>
      </c>
      <c r="EL62" s="123"/>
      <c r="EM62" s="123"/>
      <c r="EN62" s="124" t="str">
        <f t="shared" si="87"/>
        <v/>
      </c>
      <c r="EO62" s="125" t="str">
        <f t="shared" si="88"/>
        <v/>
      </c>
      <c r="EP62" s="125" t="str">
        <f t="shared" si="89"/>
        <v/>
      </c>
      <c r="EQ62" s="125" t="str">
        <f>IF(EL62&lt;&gt;"", IF(RANK(EP62, EP$5:EP$62)+COUNTIF(EP$5:EP62,EP62)-1&lt;=(EQ$65-EO$63), RANK(EP62, EP$5:EP$62)+COUNTIF(EP$5:EP62,EP62)-1, ""), "")</f>
        <v/>
      </c>
      <c r="ER62" s="135" t="str">
        <f t="shared" si="90"/>
        <v/>
      </c>
      <c r="ES62" s="123"/>
      <c r="ET62" s="123"/>
      <c r="EU62" s="124" t="str">
        <f t="shared" si="91"/>
        <v/>
      </c>
      <c r="EV62" s="125" t="str">
        <f t="shared" si="92"/>
        <v/>
      </c>
      <c r="EW62" s="125" t="str">
        <f>IF(ES62&lt;&gt;"", ES62-_xlfn.NUMBERVALUE(EV62)*ET$63, "")</f>
        <v/>
      </c>
      <c r="EX62" s="125" t="str">
        <f>IF(ES62&lt;&gt;"", IF(RANK(EW62, EW$5:EW$62)+COUNTIF(EW$5:EW62,EW62)-1&lt;=(EX$65-EV$63), RANK(EW62, EW$5:EW$62)+COUNTIF(EW$5:EW62,EW62)-1, ""), "")</f>
        <v/>
      </c>
      <c r="EY62" s="135" t="str">
        <f t="shared" si="94"/>
        <v/>
      </c>
      <c r="EZ62" s="123"/>
      <c r="FA62" s="123"/>
      <c r="FB62" s="124" t="str">
        <f t="shared" si="95"/>
        <v/>
      </c>
      <c r="FC62" s="125" t="str">
        <f t="shared" si="96"/>
        <v/>
      </c>
      <c r="FD62" s="125" t="str">
        <f t="shared" si="97"/>
        <v/>
      </c>
      <c r="FE62" s="125" t="str">
        <f>IF(EZ62&lt;&gt;"", IF(RANK(FD62, FD$5:FD$62)+COUNTIF(FD$5:FD62,FD62)-1&lt;=(FE$65-FC$63), RANK(FD62, FD$5:FD$62)+COUNTIF(FD$5:FD62,FD62)-1, ""), "")</f>
        <v/>
      </c>
      <c r="FF62" s="135" t="str">
        <f t="shared" si="98"/>
        <v/>
      </c>
      <c r="FG62" s="123"/>
      <c r="FH62" s="123"/>
      <c r="FI62" s="124" t="str">
        <f t="shared" si="99"/>
        <v/>
      </c>
      <c r="FJ62" s="125" t="str">
        <f t="shared" si="100"/>
        <v/>
      </c>
      <c r="FK62" s="125" t="str">
        <f t="shared" si="101"/>
        <v/>
      </c>
      <c r="FL62" s="125" t="str">
        <f>IF(FG62&lt;&gt;"", IF(RANK(FK62, FK$5:FK$62)+COUNTIF(FK$5:FK62,FK62)-1&lt;=(FL$65-FJ$63), RANK(FK62, FK$5:FK$62)+COUNTIF(FK$5:FK62,FK62)-1, ""), "")</f>
        <v/>
      </c>
      <c r="FM62" s="135" t="str">
        <f t="shared" si="102"/>
        <v/>
      </c>
      <c r="FN62" s="123"/>
      <c r="FO62" s="123"/>
      <c r="FP62" s="124" t="str">
        <f t="shared" si="103"/>
        <v/>
      </c>
      <c r="FQ62" s="125" t="str">
        <f t="shared" si="104"/>
        <v/>
      </c>
      <c r="FR62" s="125" t="str">
        <f t="shared" si="105"/>
        <v/>
      </c>
      <c r="FS62" s="125" t="str">
        <f>IF(FN62&lt;&gt;"", IF(RANK(FR62, FR$5:FR$62)+COUNTIF(FR$5:FR62,FR62)-1&lt;=(FS$65-FQ$63), RANK(FR62, FR$5:FR$62)+COUNTIF(FR$5:FR62,FR62)-1, ""), "")</f>
        <v/>
      </c>
      <c r="FT62" s="135" t="str">
        <f t="shared" si="106"/>
        <v/>
      </c>
      <c r="FU62" s="123"/>
      <c r="FV62" s="123"/>
      <c r="FW62" s="124" t="str">
        <f t="shared" si="107"/>
        <v/>
      </c>
      <c r="FX62" s="125" t="str">
        <f t="shared" si="108"/>
        <v/>
      </c>
      <c r="FY62" s="125" t="str">
        <f t="shared" si="109"/>
        <v/>
      </c>
      <c r="FZ62" s="125" t="str">
        <f>IF(FU62&lt;&gt;"", IF(RANK(FY62, FY$5:FY$62)+COUNTIF(FY$5:FY62,FY62)-1&lt;=(FZ$65-FX$63), RANK(FY62, FY$5:FY$62)+COUNTIF(FY$5:FY62,FY62)-1, ""), "")</f>
        <v/>
      </c>
      <c r="GA62" s="135" t="str">
        <f t="shared" si="110"/>
        <v/>
      </c>
      <c r="GB62" s="123"/>
      <c r="GC62" s="123"/>
      <c r="GD62" s="124" t="str">
        <f t="shared" si="111"/>
        <v/>
      </c>
      <c r="GE62" s="125" t="str">
        <f t="shared" si="112"/>
        <v/>
      </c>
      <c r="GF62" s="125" t="str">
        <f t="shared" si="113"/>
        <v/>
      </c>
      <c r="GG62" s="125" t="str">
        <f>IF(GB62&lt;&gt;"", IF(RANK(GF62, GF$5:GF$62)+COUNTIF(GF$5:GF62,GF62)-1&lt;=(GG$65-GE$63), RANK(GF62, GF$5:GF$62)+COUNTIF(GF$5:GF62,GF62)-1, ""), "")</f>
        <v/>
      </c>
      <c r="GH62" s="135" t="str">
        <f t="shared" si="114"/>
        <v/>
      </c>
      <c r="GI62" s="123"/>
      <c r="GJ62" s="123"/>
      <c r="GK62" s="124" t="str">
        <f t="shared" si="115"/>
        <v/>
      </c>
      <c r="GL62" s="125" t="str">
        <f t="shared" si="116"/>
        <v/>
      </c>
      <c r="GM62" s="125" t="str">
        <f t="shared" si="117"/>
        <v/>
      </c>
      <c r="GN62" s="125" t="str">
        <f>IF(GI62&lt;&gt;"", IF(RANK(GM62, GM$5:GM$62)+COUNTIF(GM$5:GM62,GM62)-1&lt;=(GN$65-GL$63), RANK(GM62, GM$5:GM$62)+COUNTIF(GM$5:GM62,GM62)-1, ""), "")</f>
        <v/>
      </c>
      <c r="GO62" s="135" t="str">
        <f t="shared" si="118"/>
        <v/>
      </c>
      <c r="GP62" s="123"/>
      <c r="GQ62" s="123"/>
      <c r="GR62" s="124" t="str">
        <f t="shared" si="119"/>
        <v/>
      </c>
      <c r="GS62" s="125" t="str">
        <f t="shared" si="120"/>
        <v/>
      </c>
      <c r="GT62" s="125" t="str">
        <f t="shared" si="121"/>
        <v/>
      </c>
      <c r="GU62" s="125" t="str">
        <f>IF(GP62&lt;&gt;"", IF(RANK(GT62, GT$5:GT$62)+COUNTIF(GT$5:GT62,GT62)-1&lt;=(GU$65-GS$63), RANK(GT62, GT$5:GT$62)+COUNTIF(GT$5:GT62,GT62)-1, ""), "")</f>
        <v/>
      </c>
      <c r="GV62" s="135" t="str">
        <f t="shared" si="122"/>
        <v/>
      </c>
      <c r="GW62" s="123">
        <v>107</v>
      </c>
      <c r="GX62" s="123"/>
      <c r="GY62" s="124">
        <f t="shared" si="123"/>
        <v>2.5005842486562281E-3</v>
      </c>
      <c r="GZ62" s="125">
        <f t="shared" si="124"/>
        <v>0</v>
      </c>
      <c r="HA62" s="125">
        <f t="shared" si="125"/>
        <v>107</v>
      </c>
      <c r="HB62" s="125" t="str">
        <f>IF(GW62&lt;&gt;"", IF(RANK(HA62, HA$5:HA$62)+COUNTIF(HA$5:HA62,HA62)-1&lt;=(HB$65-GZ$63), RANK(HA62, HA$5:HA$62)+COUNTIF(HA$5:HA62,HA62)-1, ""), "")</f>
        <v/>
      </c>
      <c r="HC62" s="135">
        <f t="shared" si="126"/>
        <v>0</v>
      </c>
      <c r="HD62" s="123">
        <v>175</v>
      </c>
      <c r="HE62" s="123"/>
      <c r="HF62" s="124">
        <f t="shared" si="127"/>
        <v>4.0738412831436083E-3</v>
      </c>
      <c r="HG62" s="125">
        <f t="shared" si="128"/>
        <v>0</v>
      </c>
      <c r="HH62" s="125">
        <f t="shared" si="129"/>
        <v>175</v>
      </c>
      <c r="HI62" s="125" t="str">
        <f>IF(HD62&lt;&gt;"", IF(RANK(HH62, HH$5:HH$62)+COUNTIF(HH$5:HH62,HH62)-1&lt;=(HI$65-HG$63), RANK(HH62, HH$5:HH$62)+COUNTIF(HH$5:HH62,HH62)-1, ""), "")</f>
        <v/>
      </c>
      <c r="HJ62" s="135">
        <f t="shared" si="130"/>
        <v>0</v>
      </c>
      <c r="HK62" s="123">
        <v>1117</v>
      </c>
      <c r="HL62" s="123"/>
      <c r="HM62" s="124">
        <f t="shared" si="131"/>
        <v>2.7337249143416543E-2</v>
      </c>
      <c r="HN62" s="125">
        <f t="shared" si="132"/>
        <v>0</v>
      </c>
      <c r="HO62" s="125">
        <f t="shared" si="133"/>
        <v>1117</v>
      </c>
      <c r="HP62" s="125" t="str">
        <f>IF(HK62&lt;&gt;"", IF(RANK(HO62, HO$5:HO$62)+COUNTIF(HO$5:HO62,HO62)-1&lt;=(HP$65-HN$63), RANK(HO62, HO$5:HO$62)+COUNTIF(HO$5:HO62,HO62)-1, ""), "")</f>
        <v/>
      </c>
      <c r="HQ62" s="135">
        <f t="shared" si="134"/>
        <v>0</v>
      </c>
      <c r="HR62" s="123">
        <v>175</v>
      </c>
      <c r="HS62" s="123"/>
      <c r="HT62" s="124">
        <f t="shared" si="135"/>
        <v>4.357786742367648E-3</v>
      </c>
      <c r="HU62" s="125">
        <f t="shared" si="136"/>
        <v>0</v>
      </c>
      <c r="HV62" s="125">
        <f t="shared" si="137"/>
        <v>175</v>
      </c>
      <c r="HW62" s="125" t="str">
        <f>IF(HR62&lt;&gt;"", IF(RANK(HV62, HV$5:HV$62)+COUNTIF(HV$5:HV62,HV62)-1&lt;=(HW$65-HU$63), RANK(HV62, HV$5:HV$62)+COUNTIF(HV$5:HV62,HV62)-1, ""), "")</f>
        <v/>
      </c>
      <c r="HX62" s="135">
        <f t="shared" si="138"/>
        <v>0</v>
      </c>
      <c r="HY62" s="123"/>
      <c r="HZ62" s="123"/>
      <c r="IA62" s="124" t="str">
        <f t="shared" si="139"/>
        <v/>
      </c>
      <c r="IB62" s="125" t="str">
        <f t="shared" si="140"/>
        <v/>
      </c>
      <c r="IC62" s="125" t="str">
        <f t="shared" si="141"/>
        <v/>
      </c>
      <c r="ID62" s="125" t="str">
        <f>IF(HY62&lt;&gt;"", IF(RANK(IC62, IC$5:IC$62)+COUNTIF(IC$5:IC62,IC62)-1&lt;=(ID$65-IB$63), RANK(IC62, IC$5:IC$62)+COUNTIF(IC$5:IC62,IC62)-1, ""), "")</f>
        <v/>
      </c>
      <c r="IE62" s="135" t="str">
        <f t="shared" si="142"/>
        <v/>
      </c>
      <c r="IF62" s="123"/>
      <c r="IG62" s="123"/>
      <c r="IH62" s="124" t="str">
        <f t="shared" si="143"/>
        <v/>
      </c>
      <c r="II62" s="125" t="str">
        <f t="shared" si="144"/>
        <v/>
      </c>
      <c r="IJ62" s="125" t="str">
        <f t="shared" si="145"/>
        <v/>
      </c>
      <c r="IK62" s="125" t="str">
        <f>IF(IF62&lt;&gt;"", IF(RANK(IJ62, IJ$5:IJ$62)+COUNTIF(IJ$5:IJ62,IJ62)-1&lt;=(IK$65-II$63), RANK(IJ62, IJ$5:IJ$62)+COUNTIF(IJ$5:IJ62,IJ62)-1, ""), "")</f>
        <v/>
      </c>
      <c r="IL62" s="135" t="str">
        <f t="shared" si="146"/>
        <v/>
      </c>
      <c r="IM62" s="123"/>
      <c r="IN62" s="123"/>
      <c r="IO62" s="124" t="str">
        <f t="shared" si="147"/>
        <v/>
      </c>
      <c r="IP62" s="125" t="str">
        <f t="shared" si="148"/>
        <v/>
      </c>
      <c r="IQ62" s="125" t="str">
        <f t="shared" si="149"/>
        <v/>
      </c>
      <c r="IR62" s="125" t="str">
        <f>IF(IM62&lt;&gt;"", IF(RANK(IQ62, IQ$5:IQ$62)+COUNTIF(IQ$5:IQ62,IQ62)-1&lt;=(IR$65-IP$63), RANK(IQ62, IQ$5:IQ$62)+COUNTIF(IQ$5:IQ62,IQ62)-1, ""), "")</f>
        <v/>
      </c>
      <c r="IS62" s="135" t="str">
        <f t="shared" si="150"/>
        <v/>
      </c>
      <c r="IT62" s="123"/>
      <c r="IU62" s="123"/>
      <c r="IV62" s="124" t="str">
        <f t="shared" si="151"/>
        <v/>
      </c>
      <c r="IW62" s="125" t="str">
        <f t="shared" si="152"/>
        <v/>
      </c>
      <c r="IX62" s="125" t="str">
        <f t="shared" si="153"/>
        <v/>
      </c>
      <c r="IY62" s="125" t="str">
        <f>IF(IT62&lt;&gt;"", IF(RANK(IX62, IX$5:IX$62)+COUNTIF(IX$5:IX62,IX62)-1&lt;=(IY$65-IW$63), RANK(IX62, IX$5:IX$62)+COUNTIF(IX$5:IX62,IX62)-1, ""), "")</f>
        <v/>
      </c>
      <c r="IZ62" s="135" t="str">
        <f t="shared" si="154"/>
        <v/>
      </c>
      <c r="JA62" s="123"/>
      <c r="JB62" s="123"/>
      <c r="JC62" s="124" t="str">
        <f t="shared" si="155"/>
        <v/>
      </c>
      <c r="JD62" s="125" t="str">
        <f t="shared" si="156"/>
        <v/>
      </c>
      <c r="JE62" s="125" t="str">
        <f t="shared" si="157"/>
        <v/>
      </c>
      <c r="JF62" s="125" t="str">
        <f>IF(JA62&lt;&gt;"", IF(RANK(JE62, JE$5:JE$62)+COUNTIF(JE$5:JE62,JE62)-1&lt;=(JF$65-JD$63), RANK(JE62, JE$5:JE$62)+COUNTIF(JE$5:JE62,JE62)-1, ""), "")</f>
        <v/>
      </c>
      <c r="JG62" s="135" t="str">
        <f t="shared" si="158"/>
        <v/>
      </c>
      <c r="JH62" s="123"/>
      <c r="JI62" s="123"/>
      <c r="JJ62" s="124" t="str">
        <f t="shared" si="159"/>
        <v/>
      </c>
      <c r="JK62" s="125" t="str">
        <f t="shared" si="160"/>
        <v/>
      </c>
      <c r="JL62" s="125" t="str">
        <f t="shared" si="161"/>
        <v/>
      </c>
      <c r="JM62" s="125" t="str">
        <f>IF(JH62&lt;&gt;"", IF(RANK(JL62, JL$5:JL$62)+COUNTIF(JL$5:JL62,JL62)-1&lt;=(JM$65-JK$63), RANK(JL62, JL$5:JL$62)+COUNTIF(JL$5:JL62,JL62)-1, ""), "")</f>
        <v/>
      </c>
      <c r="JN62" s="135" t="str">
        <f t="shared" si="162"/>
        <v/>
      </c>
      <c r="JO62" s="123"/>
      <c r="JP62" s="123"/>
      <c r="JQ62" s="124" t="str">
        <f t="shared" si="163"/>
        <v/>
      </c>
      <c r="JR62" s="125" t="str">
        <f t="shared" si="164"/>
        <v/>
      </c>
      <c r="JS62" s="125" t="str">
        <f t="shared" si="165"/>
        <v/>
      </c>
      <c r="JT62" s="125" t="str">
        <f>IF(JO62&lt;&gt;"", IF(RANK(JS62, JS$5:JS$62)+COUNTIF(JS$5:JS62,JS62)-1&lt;=(JT$65-JR$63), RANK(JS62, JS$5:JS$62)+COUNTIF(JS$5:JS62,JS62)-1, ""), "")</f>
        <v/>
      </c>
      <c r="JU62" s="135" t="str">
        <f t="shared" si="166"/>
        <v/>
      </c>
      <c r="JV62" s="123"/>
      <c r="JW62" s="123"/>
      <c r="JX62" s="124" t="str">
        <f t="shared" si="167"/>
        <v/>
      </c>
      <c r="JY62" s="125" t="str">
        <f t="shared" si="168"/>
        <v/>
      </c>
      <c r="JZ62" s="125" t="str">
        <f t="shared" si="169"/>
        <v/>
      </c>
      <c r="KA62" s="125" t="str">
        <f>IF(JV62&lt;&gt;"", IF(RANK(JZ62, JZ$5:JZ$62)+COUNTIF(JZ$5:JZ62,JZ62)-1&lt;=(KA$65-JY$63), RANK(JZ62, JZ$5:JZ$62)+COUNTIF(JZ$5:JZ62,JZ62)-1, ""), "")</f>
        <v/>
      </c>
      <c r="KB62" s="135" t="str">
        <f t="shared" si="170"/>
        <v/>
      </c>
      <c r="KC62" s="132" t="str">
        <f t="shared" si="171"/>
        <v/>
      </c>
      <c r="KD62" s="36">
        <f t="shared" si="172"/>
        <v>2683</v>
      </c>
      <c r="KE62" s="36"/>
      <c r="KF62" s="36"/>
      <c r="KG62" s="38"/>
      <c r="KH62" s="67" t="str">
        <f t="shared" si="184"/>
        <v/>
      </c>
      <c r="KI62" s="71" t="str">
        <f t="shared" si="185"/>
        <v/>
      </c>
      <c r="KJ62" s="71" t="str">
        <f t="shared" si="191"/>
        <v/>
      </c>
      <c r="KK62" s="71"/>
      <c r="KL62" s="66" t="str">
        <f t="shared" si="175"/>
        <v/>
      </c>
      <c r="KM62" s="71" t="str">
        <f t="shared" si="176"/>
        <v/>
      </c>
      <c r="KN62" s="67" t="str">
        <f t="shared" si="177"/>
        <v/>
      </c>
      <c r="KO62" s="67" t="str">
        <f>IF(KN62&lt;&gt;"", IF(RANK(KN62, $KN$5:$KN$62)+COUNTIF(KN$5:KN62,KN62)-1&lt;=(400-$KJ$63-$KM$63), RANK(KN62, $KN$5:$KN$62)+COUNTIF(KN$5:KN62,KN62)-1, ""), "")</f>
        <v/>
      </c>
      <c r="KP62" s="76" t="str">
        <f t="shared" si="178"/>
        <v/>
      </c>
      <c r="KQ62" s="87" t="str">
        <f t="shared" si="186"/>
        <v/>
      </c>
      <c r="KS62" s="126">
        <f t="shared" si="187"/>
        <v>0</v>
      </c>
      <c r="KT62" s="129">
        <f t="shared" si="188"/>
        <v>0</v>
      </c>
      <c r="KU62" s="130">
        <f t="shared" si="179"/>
        <v>0</v>
      </c>
      <c r="KW62" s="80" t="str">
        <f t="shared" si="189"/>
        <v/>
      </c>
      <c r="KX62" s="129" t="str">
        <f t="shared" si="180"/>
        <v/>
      </c>
      <c r="KY62" s="129" t="str">
        <f t="shared" si="190"/>
        <v/>
      </c>
      <c r="KZ62" s="131" t="str">
        <f>IF(KX62&lt;&gt;"", KY62-KX62, "")</f>
        <v/>
      </c>
    </row>
    <row r="63" spans="1:312" ht="15" customHeight="1" thickBot="1" x14ac:dyDescent="0.25">
      <c r="A63" s="157" t="s">
        <v>51</v>
      </c>
      <c r="B63" s="117">
        <f>SUM(B5:B62)</f>
        <v>345447</v>
      </c>
      <c r="C63" s="119">
        <f>_xlfn.FLOOR.MATH(B63/(G65+1))+1</f>
        <v>49350</v>
      </c>
      <c r="D63" s="39"/>
      <c r="E63" s="39">
        <f t="shared" ref="E63" si="192">SUM(E5:E62)</f>
        <v>4</v>
      </c>
      <c r="F63" s="39"/>
      <c r="G63" s="39"/>
      <c r="H63" s="39">
        <f>SUM(H5:H62)</f>
        <v>6</v>
      </c>
      <c r="I63" s="117">
        <f>SUM(I5:I62)</f>
        <v>367537</v>
      </c>
      <c r="J63" s="119">
        <f>_xlfn.FLOOR.MATH(I63/(N65+1))+1</f>
        <v>45943</v>
      </c>
      <c r="K63" s="39"/>
      <c r="L63" s="39">
        <f t="shared" ref="L63" si="193">SUM(L5:L62)</f>
        <v>6</v>
      </c>
      <c r="M63" s="39"/>
      <c r="N63" s="39"/>
      <c r="O63" s="39">
        <f>SUM(O5:O62)</f>
        <v>7</v>
      </c>
      <c r="P63" s="117">
        <f>SUM(P5:P62)</f>
        <v>291649</v>
      </c>
      <c r="Q63" s="119">
        <f>_xlfn.FLOOR.MATH(P63/(U65+1))+1</f>
        <v>41665</v>
      </c>
      <c r="R63" s="39"/>
      <c r="S63" s="39">
        <f t="shared" ref="S63" si="194">SUM(S5:S62)</f>
        <v>4</v>
      </c>
      <c r="T63" s="39"/>
      <c r="U63" s="39"/>
      <c r="V63" s="39">
        <f>SUM(V5:V62)</f>
        <v>6</v>
      </c>
      <c r="W63" s="117">
        <f>SUM(W5:W62)</f>
        <v>399861</v>
      </c>
      <c r="X63" s="119">
        <f>_xlfn.FLOOR.MATH(W63/(AB65+1))+1</f>
        <v>39987</v>
      </c>
      <c r="Y63" s="39"/>
      <c r="Z63" s="39">
        <f t="shared" ref="Z63" si="195">SUM(Z5:Z62)</f>
        <v>7</v>
      </c>
      <c r="AA63" s="39"/>
      <c r="AB63" s="39"/>
      <c r="AC63" s="39">
        <f>SUM(AC5:AC62)</f>
        <v>9</v>
      </c>
      <c r="AD63" s="117">
        <f>SUM(AD5:AD62)</f>
        <v>387658</v>
      </c>
      <c r="AE63" s="119">
        <f>_xlfn.FLOOR.MATH(AD63/(AI65+1))+1</f>
        <v>38766</v>
      </c>
      <c r="AF63" s="39"/>
      <c r="AG63" s="39">
        <f t="shared" ref="AG63" si="196">SUM(AG5:AG62)</f>
        <v>7</v>
      </c>
      <c r="AH63" s="39"/>
      <c r="AI63" s="39"/>
      <c r="AJ63" s="39">
        <f>SUM(AJ5:AJ62)</f>
        <v>9</v>
      </c>
      <c r="AK63" s="117">
        <f>SUM(AK5:AK62)</f>
        <v>444009</v>
      </c>
      <c r="AL63" s="119">
        <f>_xlfn.FLOOR.MATH(AK63/(AP65+1))+1</f>
        <v>49335</v>
      </c>
      <c r="AM63" s="39"/>
      <c r="AN63" s="39">
        <f t="shared" ref="AN63" si="197">SUM(AN5:AN62)</f>
        <v>6</v>
      </c>
      <c r="AO63" s="39"/>
      <c r="AP63" s="39"/>
      <c r="AQ63" s="39">
        <f>SUM(AQ5:AQ62)</f>
        <v>8</v>
      </c>
      <c r="AR63" s="117">
        <f>SUM(AR5:AR62)</f>
        <v>381273</v>
      </c>
      <c r="AS63" s="119">
        <f>_xlfn.FLOOR.MATH(AR63/(AW65+1))+1</f>
        <v>42364</v>
      </c>
      <c r="AT63" s="39"/>
      <c r="AU63" s="39">
        <f t="shared" ref="AU63" si="198">SUM(AU5:AU62)</f>
        <v>6</v>
      </c>
      <c r="AV63" s="39"/>
      <c r="AW63" s="39"/>
      <c r="AX63" s="39">
        <f>SUM(AX5:AX62)</f>
        <v>8</v>
      </c>
      <c r="AY63" s="117">
        <f>SUM(AY5:AY62)</f>
        <v>543343</v>
      </c>
      <c r="AZ63" s="119">
        <f>_xlfn.FLOOR.MATH(AY63/(BD65+1))+1</f>
        <v>49395</v>
      </c>
      <c r="BA63" s="39"/>
      <c r="BB63" s="39">
        <f t="shared" ref="BB63" si="199">SUM(BB5:BB62)</f>
        <v>8</v>
      </c>
      <c r="BC63" s="39"/>
      <c r="BD63" s="39"/>
      <c r="BE63" s="39">
        <f>SUM(BE5:BE62)</f>
        <v>10</v>
      </c>
      <c r="BF63" s="117">
        <f>SUM(BF5:BF62)</f>
        <v>509540</v>
      </c>
      <c r="BG63" s="119">
        <f>_xlfn.FLOOR.MATH(BF63/(BK65+1))+1</f>
        <v>50955</v>
      </c>
      <c r="BH63" s="39"/>
      <c r="BI63" s="39">
        <f t="shared" ref="BI63" si="200">SUM(BI5:BI62)</f>
        <v>7</v>
      </c>
      <c r="BJ63" s="39"/>
      <c r="BK63" s="39"/>
      <c r="BL63" s="39">
        <f>SUM(BL5:BL62)</f>
        <v>9</v>
      </c>
      <c r="BM63" s="117">
        <f>SUM(BM5:BM62)</f>
        <v>492528</v>
      </c>
      <c r="BN63" s="119">
        <f>_xlfn.FLOOR.MATH(BM63/(BR65+1))+1</f>
        <v>49253</v>
      </c>
      <c r="BO63" s="39"/>
      <c r="BP63" s="39">
        <f t="shared" ref="BP63" si="201">SUM(BP5:BP62)</f>
        <v>8</v>
      </c>
      <c r="BQ63" s="39"/>
      <c r="BR63" s="39"/>
      <c r="BS63" s="39">
        <f>SUM(BS5:BS62)</f>
        <v>9</v>
      </c>
      <c r="BT63" s="117">
        <f>SUM(BT5:BT62)</f>
        <v>499237</v>
      </c>
      <c r="BU63" s="119">
        <f>_xlfn.FLOOR.MATH(BT63/(BY65+1))+1</f>
        <v>49924</v>
      </c>
      <c r="BV63" s="39"/>
      <c r="BW63" s="39">
        <f t="shared" ref="BW63" si="202">SUM(BW5:BW62)</f>
        <v>6</v>
      </c>
      <c r="BX63" s="39"/>
      <c r="BY63" s="39"/>
      <c r="BZ63" s="39">
        <f>SUM(BZ5:BZ62)</f>
        <v>9</v>
      </c>
      <c r="CA63" s="117">
        <f>SUM(CA5:CA62)</f>
        <v>502534</v>
      </c>
      <c r="CB63" s="119">
        <f>_xlfn.FLOOR.MATH(CA63/(CF65+1))+1</f>
        <v>50254</v>
      </c>
      <c r="CC63" s="39"/>
      <c r="CD63" s="39">
        <f t="shared" ref="CD63" si="203">SUM(CD5:CD62)</f>
        <v>6</v>
      </c>
      <c r="CE63" s="39"/>
      <c r="CF63" s="39"/>
      <c r="CG63" s="39">
        <f>SUM(CG5:CG62)</f>
        <v>9</v>
      </c>
      <c r="CH63" s="117">
        <f>SUM(CH5:CH62)</f>
        <v>414504</v>
      </c>
      <c r="CI63" s="119">
        <f>_xlfn.FLOOR.MATH(CH63/(CM65+1))+1</f>
        <v>51814</v>
      </c>
      <c r="CJ63" s="39"/>
      <c r="CK63" s="39">
        <f t="shared" ref="CK63" si="204">SUM(CK5:CK62)</f>
        <v>5</v>
      </c>
      <c r="CL63" s="39"/>
      <c r="CM63" s="39"/>
      <c r="CN63" s="39">
        <f>SUM(CN5:CN62)</f>
        <v>7</v>
      </c>
      <c r="CO63" s="117">
        <f>SUM(CO5:CO62)</f>
        <v>506695</v>
      </c>
      <c r="CP63" s="119">
        <f>_xlfn.FLOOR.MATH(CO63/(CT65+1))+1</f>
        <v>50670</v>
      </c>
      <c r="CQ63" s="39"/>
      <c r="CR63" s="39">
        <f t="shared" ref="CR63" si="205">SUM(CR5:CR62)</f>
        <v>7</v>
      </c>
      <c r="CS63" s="39"/>
      <c r="CT63" s="39"/>
      <c r="CU63" s="39">
        <f>SUM(CU5:CU62)</f>
        <v>9</v>
      </c>
      <c r="CV63" s="117">
        <f>SUM(CV5:CV62)</f>
        <v>467596</v>
      </c>
      <c r="CW63" s="119">
        <f>_xlfn.FLOOR.MATH(CV63/(DA65+1))+1</f>
        <v>46760</v>
      </c>
      <c r="CX63" s="39"/>
      <c r="CY63" s="39">
        <f t="shared" ref="CY63" si="206">SUM(CY5:CY62)</f>
        <v>6</v>
      </c>
      <c r="CZ63" s="39"/>
      <c r="DA63" s="39"/>
      <c r="DB63" s="39">
        <f>SUM(DB5:DB62)</f>
        <v>9</v>
      </c>
      <c r="DC63" s="117">
        <f>SUM(DC5:DC62)</f>
        <v>361152</v>
      </c>
      <c r="DD63" s="119">
        <f>_xlfn.FLOOR.MATH(DC63/(DH65+1))+1</f>
        <v>51594</v>
      </c>
      <c r="DE63" s="39"/>
      <c r="DF63" s="39">
        <f t="shared" ref="DF63" si="207">SUM(DF5:DF62)</f>
        <v>5</v>
      </c>
      <c r="DG63" s="39"/>
      <c r="DH63" s="39"/>
      <c r="DI63" s="39">
        <f>SUM(DI5:DI62)</f>
        <v>6</v>
      </c>
      <c r="DJ63" s="117">
        <f>SUM(DJ5:DJ62)</f>
        <v>434598</v>
      </c>
      <c r="DK63" s="119">
        <f>_xlfn.FLOOR.MATH(DJ63/(DO65+1))+1</f>
        <v>48289</v>
      </c>
      <c r="DL63" s="39"/>
      <c r="DM63" s="39">
        <f t="shared" ref="DM63" si="208">SUM(DM5:DM62)</f>
        <v>6</v>
      </c>
      <c r="DN63" s="39"/>
      <c r="DO63" s="39"/>
      <c r="DP63" s="39">
        <f>SUM(DP5:DP62)</f>
        <v>8</v>
      </c>
      <c r="DQ63" s="117">
        <f>SUM(DQ5:DQ62)</f>
        <v>439188</v>
      </c>
      <c r="DR63" s="119">
        <f>_xlfn.FLOOR.MATH(DQ63/(DV65+1))+1</f>
        <v>48799</v>
      </c>
      <c r="DS63" s="39"/>
      <c r="DT63" s="39">
        <f t="shared" ref="DT63" si="209">SUM(DT5:DT62)</f>
        <v>6</v>
      </c>
      <c r="DU63" s="39"/>
      <c r="DV63" s="39"/>
      <c r="DW63" s="39">
        <f>SUM(DW5:DW62)</f>
        <v>8</v>
      </c>
      <c r="DX63" s="117">
        <f>SUM(DX5:DX62)</f>
        <v>320381</v>
      </c>
      <c r="DY63" s="119">
        <f>_xlfn.FLOOR.MATH(DX63/(EC65+1))+1</f>
        <v>45769</v>
      </c>
      <c r="DZ63" s="39"/>
      <c r="EA63" s="39">
        <f t="shared" ref="EA63" si="210">SUM(EA5:EA62)</f>
        <v>4</v>
      </c>
      <c r="EB63" s="39"/>
      <c r="EC63" s="39"/>
      <c r="ED63" s="39">
        <f>SUM(ED5:ED62)</f>
        <v>6</v>
      </c>
      <c r="EE63" s="117">
        <f>SUM(EE5:EE62)</f>
        <v>365179</v>
      </c>
      <c r="EF63" s="119">
        <f>_xlfn.FLOOR.MATH(EE63/(EJ65+1))+1</f>
        <v>52169</v>
      </c>
      <c r="EG63" s="39"/>
      <c r="EH63" s="39">
        <f t="shared" ref="EH63" si="211">SUM(EH5:EH62)</f>
        <v>4</v>
      </c>
      <c r="EI63" s="39"/>
      <c r="EJ63" s="39"/>
      <c r="EK63" s="39">
        <f>SUM(EK5:EK62)</f>
        <v>6</v>
      </c>
      <c r="EL63" s="117">
        <f>SUM(EL5:EL62)</f>
        <v>327847</v>
      </c>
      <c r="EM63" s="119">
        <f>_xlfn.FLOOR.MATH(EL63/(EQ65+1))+1</f>
        <v>46836</v>
      </c>
      <c r="EN63" s="39"/>
      <c r="EO63" s="39">
        <f t="shared" ref="EO63" si="212">SUM(EO5:EO62)</f>
        <v>5</v>
      </c>
      <c r="EP63" s="39"/>
      <c r="EQ63" s="39"/>
      <c r="ER63" s="39">
        <f>SUM(ER5:ER62)</f>
        <v>6</v>
      </c>
      <c r="ES63" s="117">
        <f>SUM(ES5:ES62)</f>
        <v>352167</v>
      </c>
      <c r="ET63" s="119">
        <f>_xlfn.FLOOR.MATH(ES63/(EX65+1))+1</f>
        <v>50310</v>
      </c>
      <c r="EU63" s="39"/>
      <c r="EV63" s="39">
        <f t="shared" ref="EV63" si="213">SUM(EV5:EV62)</f>
        <v>5</v>
      </c>
      <c r="EW63" s="39"/>
      <c r="EX63" s="39"/>
      <c r="EY63" s="39">
        <f>SUM(EY5:EY62)</f>
        <v>6</v>
      </c>
      <c r="EZ63" s="117">
        <f>SUM(EZ5:EZ62)</f>
        <v>301374</v>
      </c>
      <c r="FA63" s="119">
        <f>_xlfn.FLOOR.MATH(EZ63/(FE65+1))+1</f>
        <v>50230</v>
      </c>
      <c r="FB63" s="39"/>
      <c r="FC63" s="39">
        <f t="shared" ref="FC63" si="214">SUM(FC5:FC62)</f>
        <v>3</v>
      </c>
      <c r="FD63" s="39"/>
      <c r="FE63" s="39"/>
      <c r="FF63" s="39">
        <f>SUM(FF5:FF62)</f>
        <v>5</v>
      </c>
      <c r="FG63" s="117">
        <f>SUM(FG5:FG62)</f>
        <v>326220</v>
      </c>
      <c r="FH63" s="119">
        <f>_xlfn.FLOOR.MATH(FG63/(FL65+1))+1</f>
        <v>46603</v>
      </c>
      <c r="FI63" s="39"/>
      <c r="FJ63" s="39">
        <f t="shared" ref="FJ63" si="215">SUM(FJ5:FJ62)</f>
        <v>4</v>
      </c>
      <c r="FK63" s="39"/>
      <c r="FL63" s="39"/>
      <c r="FM63" s="39">
        <f>SUM(FM5:FM62)</f>
        <v>6</v>
      </c>
      <c r="FN63" s="117">
        <f>SUM(FN5:FN62)</f>
        <v>277025</v>
      </c>
      <c r="FO63" s="119">
        <f>_xlfn.FLOOR.MATH(FN63/(FS65+1))+1</f>
        <v>46171</v>
      </c>
      <c r="FP63" s="39"/>
      <c r="FQ63" s="39">
        <f t="shared" ref="FQ63" si="216">SUM(FQ5:FQ62)</f>
        <v>4</v>
      </c>
      <c r="FR63" s="39"/>
      <c r="FS63" s="39"/>
      <c r="FT63" s="39">
        <f>SUM(FT5:FT62)</f>
        <v>5</v>
      </c>
      <c r="FU63" s="117">
        <f>SUM(FU5:FU62)</f>
        <v>373166</v>
      </c>
      <c r="FV63" s="119">
        <f>_xlfn.FLOOR.MATH(FU63/(FZ65+1))+1</f>
        <v>46646</v>
      </c>
      <c r="FW63" s="39"/>
      <c r="FX63" s="39">
        <f t="shared" ref="FX63" si="217">SUM(FX5:FX62)</f>
        <v>5</v>
      </c>
      <c r="FY63" s="39"/>
      <c r="FZ63" s="39"/>
      <c r="GA63" s="39">
        <f>SUM(GA5:GA62)</f>
        <v>7</v>
      </c>
      <c r="GB63" s="117">
        <f>SUM(GB5:GB62)</f>
        <v>300904</v>
      </c>
      <c r="GC63" s="119">
        <f>_xlfn.FLOOR.MATH(GB63/(GG65+1))+1</f>
        <v>42987</v>
      </c>
      <c r="GD63" s="39"/>
      <c r="GE63" s="39">
        <f t="shared" ref="GE63" si="218">SUM(GE5:GE62)</f>
        <v>4</v>
      </c>
      <c r="GF63" s="39"/>
      <c r="GG63" s="39"/>
      <c r="GH63" s="39">
        <f>SUM(GH5:GH62)</f>
        <v>6</v>
      </c>
      <c r="GI63" s="117">
        <f>SUM(GI5:GI62)</f>
        <v>468876</v>
      </c>
      <c r="GJ63" s="119">
        <f>_xlfn.FLOOR.MATH(GI63/(GN65+1))+1</f>
        <v>46888</v>
      </c>
      <c r="GK63" s="39"/>
      <c r="GL63" s="39">
        <f t="shared" ref="GL63" si="219">SUM(GL5:GL62)</f>
        <v>8</v>
      </c>
      <c r="GM63" s="39"/>
      <c r="GN63" s="39"/>
      <c r="GO63" s="39">
        <f>SUM(GO5:GO62)</f>
        <v>9</v>
      </c>
      <c r="GP63" s="117">
        <f>SUM(GP5:GP62)</f>
        <v>395275</v>
      </c>
      <c r="GQ63" s="119">
        <f>_xlfn.FLOOR.MATH(GP63/(GU65+1))+1</f>
        <v>49410</v>
      </c>
      <c r="GR63" s="39"/>
      <c r="GS63" s="39">
        <f t="shared" ref="GS63" si="220">SUM(GS5:GS62)</f>
        <v>5</v>
      </c>
      <c r="GT63" s="39"/>
      <c r="GU63" s="39"/>
      <c r="GV63" s="39">
        <f>SUM(GV5:GV62)</f>
        <v>7</v>
      </c>
      <c r="GW63" s="117">
        <f>SUM(GW5:GW62)</f>
        <v>342316</v>
      </c>
      <c r="GX63" s="119">
        <f>_xlfn.FLOOR.MATH(GW63/(HB65+1))+1</f>
        <v>42790</v>
      </c>
      <c r="GY63" s="39"/>
      <c r="GZ63" s="39">
        <f t="shared" ref="GZ63" si="221">SUM(GZ5:GZ62)</f>
        <v>6</v>
      </c>
      <c r="HA63" s="39"/>
      <c r="HB63" s="39"/>
      <c r="HC63" s="39">
        <f>SUM(HC5:HC62)</f>
        <v>7</v>
      </c>
      <c r="HD63" s="117">
        <f>SUM(HD5:HD62)</f>
        <v>343650</v>
      </c>
      <c r="HE63" s="119">
        <f>_xlfn.FLOOR.MATH(HD63/(HI65+1))+1</f>
        <v>42957</v>
      </c>
      <c r="HF63" s="39"/>
      <c r="HG63" s="39">
        <f t="shared" ref="HG63" si="222">SUM(HG5:HG62)</f>
        <v>6</v>
      </c>
      <c r="HH63" s="39"/>
      <c r="HI63" s="39"/>
      <c r="HJ63" s="39">
        <f>SUM(HJ5:HJ62)</f>
        <v>7</v>
      </c>
      <c r="HK63" s="117">
        <f>SUM(HK5:HK62)</f>
        <v>367731</v>
      </c>
      <c r="HL63" s="119">
        <f>_xlfn.FLOOR.MATH(HK63/(HP65+1))+1</f>
        <v>40860</v>
      </c>
      <c r="HM63" s="39"/>
      <c r="HN63" s="39">
        <f t="shared" ref="HN63" si="223">SUM(HN5:HN62)</f>
        <v>7</v>
      </c>
      <c r="HO63" s="39"/>
      <c r="HP63" s="39"/>
      <c r="HQ63" s="39">
        <f>SUM(HQ5:HQ62)</f>
        <v>8</v>
      </c>
      <c r="HR63" s="117">
        <f>SUM(HR5:HR62)</f>
        <v>361419</v>
      </c>
      <c r="HS63" s="119">
        <f>_xlfn.FLOOR.MATH(HR63/(HW65+1))+1</f>
        <v>40158</v>
      </c>
      <c r="HT63" s="39"/>
      <c r="HU63" s="39">
        <f t="shared" ref="HU63" si="224">SUM(HU5:HU62)</f>
        <v>6</v>
      </c>
      <c r="HV63" s="39"/>
      <c r="HW63" s="39"/>
      <c r="HX63" s="39">
        <f>SUM(HX5:HX62)</f>
        <v>8</v>
      </c>
      <c r="HY63" s="117">
        <f>SUM(HY5:HY62)</f>
        <v>303501</v>
      </c>
      <c r="HZ63" s="119">
        <f>_xlfn.FLOOR.MATH(HY63/(ID65+1))+1</f>
        <v>37938</v>
      </c>
      <c r="IA63" s="39"/>
      <c r="IB63" s="39">
        <f t="shared" ref="IB63" si="225">SUM(IB5:IB62)</f>
        <v>6</v>
      </c>
      <c r="IC63" s="39"/>
      <c r="ID63" s="39"/>
      <c r="IE63" s="39">
        <f>SUM(IE5:IE62)</f>
        <v>7</v>
      </c>
      <c r="IF63" s="117">
        <f>SUM(IF5:IF62)</f>
        <v>372403</v>
      </c>
      <c r="IG63" s="119">
        <f>_xlfn.FLOOR.MATH(IF63/(IK65+1))+1</f>
        <v>41379</v>
      </c>
      <c r="IH63" s="39"/>
      <c r="II63" s="39">
        <f t="shared" ref="II63" si="226">SUM(II5:II62)</f>
        <v>7</v>
      </c>
      <c r="IJ63" s="39"/>
      <c r="IK63" s="39"/>
      <c r="IL63" s="39">
        <f>SUM(IL5:IL62)</f>
        <v>8</v>
      </c>
      <c r="IM63" s="117">
        <f>SUM(IM5:IM62)</f>
        <v>209180</v>
      </c>
      <c r="IN63" s="119">
        <f>_xlfn.FLOOR.MATH(IM63/(IR65+1))+1</f>
        <v>41837</v>
      </c>
      <c r="IO63" s="39"/>
      <c r="IP63" s="39">
        <f t="shared" ref="IP63" si="227">SUM(IP5:IP62)</f>
        <v>3</v>
      </c>
      <c r="IQ63" s="39"/>
      <c r="IR63" s="39"/>
      <c r="IS63" s="39">
        <f>SUM(IS5:IS62)</f>
        <v>4</v>
      </c>
      <c r="IT63" s="117">
        <f>SUM(IT5:IT62)</f>
        <v>437517</v>
      </c>
      <c r="IU63" s="119">
        <f>_xlfn.FLOOR.MATH(IT63/(IY65+1))+1</f>
        <v>48614</v>
      </c>
      <c r="IV63" s="39"/>
      <c r="IW63" s="39">
        <f t="shared" ref="IW63" si="228">SUM(IW5:IW62)</f>
        <v>6</v>
      </c>
      <c r="IX63" s="39"/>
      <c r="IY63" s="39"/>
      <c r="IZ63" s="39">
        <f>SUM(IZ5:IZ62)</f>
        <v>8</v>
      </c>
      <c r="JA63" s="117">
        <f>SUM(JA5:JA62)</f>
        <v>442436</v>
      </c>
      <c r="JB63" s="119">
        <f>_xlfn.FLOOR.MATH(JA63/(JF65+1))+1</f>
        <v>49160</v>
      </c>
      <c r="JC63" s="39"/>
      <c r="JD63" s="39">
        <f t="shared" ref="JD63" si="229">SUM(JD5:JD62)</f>
        <v>6</v>
      </c>
      <c r="JE63" s="39"/>
      <c r="JF63" s="39"/>
      <c r="JG63" s="39">
        <f>SUM(JG5:JG62)</f>
        <v>8</v>
      </c>
      <c r="JH63" s="117">
        <f>SUM(JH5:JH62)</f>
        <v>383857</v>
      </c>
      <c r="JI63" s="119">
        <f>_xlfn.FLOOR.MATH(JH63/(JM65+1))+1</f>
        <v>47983</v>
      </c>
      <c r="JJ63" s="39"/>
      <c r="JK63" s="39">
        <f t="shared" ref="JK63" si="230">SUM(JK5:JK62)</f>
        <v>5</v>
      </c>
      <c r="JL63" s="39"/>
      <c r="JM63" s="39"/>
      <c r="JN63" s="39">
        <f>SUM(JN5:JN62)</f>
        <v>7</v>
      </c>
      <c r="JO63" s="117">
        <f>SUM(JO5:JO62)</f>
        <v>408173</v>
      </c>
      <c r="JP63" s="119">
        <f>_xlfn.FLOOR.MATH(JO63/(JT65+1))+1</f>
        <v>45353</v>
      </c>
      <c r="JQ63" s="39"/>
      <c r="JR63" s="39">
        <f t="shared" ref="JR63" si="231">SUM(JR5:JR62)</f>
        <v>6</v>
      </c>
      <c r="JS63" s="39"/>
      <c r="JT63" s="39"/>
      <c r="JU63" s="39">
        <f>SUM(JU5:JU62)</f>
        <v>8</v>
      </c>
      <c r="JV63" s="117">
        <f>SUM(JV5:JV62)</f>
        <v>290947</v>
      </c>
      <c r="JW63" s="119">
        <f>_xlfn.FLOOR.MATH(JV63/(KA65+1))+1</f>
        <v>48492</v>
      </c>
      <c r="JX63" s="39"/>
      <c r="JY63" s="39">
        <f t="shared" ref="JY63" si="232">SUM(JY5:JY62)</f>
        <v>4</v>
      </c>
      <c r="JZ63" s="39"/>
      <c r="KA63" s="39"/>
      <c r="KB63" s="39">
        <f>SUM(KB5:KB62)</f>
        <v>5</v>
      </c>
      <c r="KC63" s="133">
        <f>SUM(KC5:KC62)</f>
        <v>300</v>
      </c>
      <c r="KD63" s="120">
        <f>SUM(KD5:KD62)</f>
        <v>15859893</v>
      </c>
      <c r="KE63" s="134">
        <f>SUM(KE5:KE62)</f>
        <v>16078902</v>
      </c>
      <c r="KF63" s="134">
        <f>SUM(KF5:KF62)</f>
        <v>31919476</v>
      </c>
      <c r="KG63" s="40">
        <f>_xlfn.FLOOR.MATH(KF63/(400+1))+1</f>
        <v>79600</v>
      </c>
      <c r="KH63" s="72">
        <f>SUM(KH5:KH62)</f>
        <v>31126860</v>
      </c>
      <c r="KI63" s="72">
        <f>SUM(KI5:KI62)</f>
        <v>300</v>
      </c>
      <c r="KJ63" s="72">
        <f>SUM(KJ5:KJ62)</f>
        <v>0</v>
      </c>
      <c r="KK63" s="72">
        <f>_xlfn.FLOOR.MATH(KH63/(400-KJ63+1))+1</f>
        <v>77624</v>
      </c>
      <c r="KL63" s="73">
        <f>SUM(KL5:KL62)</f>
        <v>400.99531072864062</v>
      </c>
      <c r="KM63" s="72">
        <f>SUM(KM5:KM62)</f>
        <v>393</v>
      </c>
      <c r="KN63" s="72"/>
      <c r="KO63" s="72"/>
      <c r="KP63" s="77">
        <f t="shared" ref="KP63:KQ63" si="233">SUM(KP5:KP62)</f>
        <v>400</v>
      </c>
      <c r="KQ63" s="88">
        <f t="shared" si="233"/>
        <v>100</v>
      </c>
      <c r="KS63" s="89">
        <f>SUM(KS5:KS62)</f>
        <v>1.0000000000000002</v>
      </c>
      <c r="KT63" s="74">
        <f>SUM(KT5:KT62)</f>
        <v>0.99999999999999989</v>
      </c>
      <c r="KU63" s="90">
        <f>SUM(KU5:KU62)</f>
        <v>-1.7333682232612002E-17</v>
      </c>
      <c r="KW63" s="91">
        <f>SUM(KW5:KW62)</f>
        <v>31126860</v>
      </c>
      <c r="KX63" s="74">
        <f>SUM(KX5:KX62)</f>
        <v>0.99999999999999989</v>
      </c>
      <c r="KY63" s="74">
        <f>SUM(KY5:KY62)</f>
        <v>0.99999999999999989</v>
      </c>
      <c r="KZ63" s="90">
        <f>SUM(KZ5:KZ62)</f>
        <v>-3.6862873864507151E-17</v>
      </c>
    </row>
    <row r="64" spans="1:312" ht="15" customHeight="1" x14ac:dyDescent="0.2">
      <c r="B64" s="7"/>
      <c r="C64" s="7"/>
      <c r="D64" s="7"/>
      <c r="E64" s="7"/>
      <c r="F64" s="7"/>
      <c r="G64" s="7"/>
      <c r="H64" s="8"/>
      <c r="I64" s="7"/>
      <c r="J64" s="7"/>
      <c r="K64" s="7"/>
      <c r="L64" s="7"/>
      <c r="M64" s="7"/>
      <c r="N64" s="7"/>
      <c r="O64" s="8"/>
      <c r="P64" s="7"/>
      <c r="Q64" s="7"/>
      <c r="R64" s="7"/>
      <c r="S64" s="7"/>
      <c r="T64" s="7"/>
      <c r="U64" s="7"/>
      <c r="V64" s="8"/>
      <c r="W64" s="7"/>
      <c r="X64" s="7"/>
      <c r="Y64" s="7"/>
      <c r="Z64" s="7"/>
      <c r="AA64" s="7"/>
      <c r="AB64" s="7"/>
      <c r="AC64" s="8"/>
      <c r="AD64" s="7"/>
      <c r="AE64" s="7"/>
      <c r="AF64" s="7"/>
      <c r="AG64" s="7"/>
      <c r="AH64" s="7"/>
      <c r="AI64" s="7"/>
      <c r="AJ64" s="8"/>
      <c r="AK64" s="7"/>
      <c r="AL64" s="7"/>
      <c r="AM64" s="7"/>
      <c r="AN64" s="7"/>
      <c r="AO64" s="7"/>
      <c r="AP64" s="7"/>
      <c r="AQ64" s="8"/>
      <c r="AR64" s="7"/>
      <c r="AS64" s="7"/>
      <c r="AT64" s="7"/>
      <c r="AU64" s="7"/>
      <c r="AV64" s="7"/>
      <c r="AW64" s="7"/>
      <c r="AX64" s="8"/>
      <c r="AY64" s="7"/>
      <c r="AZ64" s="7"/>
      <c r="BA64" s="7"/>
      <c r="BB64" s="7"/>
      <c r="BC64" s="7"/>
      <c r="BD64" s="7"/>
      <c r="BE64" s="8"/>
      <c r="BF64" s="7"/>
      <c r="BG64" s="7"/>
      <c r="BH64" s="7"/>
      <c r="BI64" s="7"/>
      <c r="BJ64" s="7"/>
      <c r="BK64" s="7"/>
      <c r="BL64" s="8"/>
      <c r="BM64" s="7"/>
      <c r="BN64" s="7"/>
      <c r="BO64" s="7"/>
      <c r="BP64" s="7"/>
      <c r="BQ64" s="7"/>
      <c r="BR64" s="7"/>
      <c r="BS64" s="8"/>
      <c r="BT64" s="7"/>
      <c r="BU64" s="7"/>
      <c r="BV64" s="7"/>
      <c r="BW64" s="7"/>
      <c r="BX64" s="7"/>
      <c r="BY64" s="7"/>
      <c r="BZ64" s="8"/>
      <c r="CA64" s="7"/>
      <c r="CB64" s="7"/>
      <c r="CC64" s="7"/>
      <c r="CD64" s="7"/>
      <c r="CE64" s="7"/>
      <c r="CF64" s="7"/>
      <c r="CG64" s="8"/>
      <c r="CH64" s="7"/>
      <c r="CI64" s="7"/>
      <c r="CJ64" s="7"/>
      <c r="CK64" s="7"/>
      <c r="CL64" s="7"/>
      <c r="CM64" s="7"/>
      <c r="CN64" s="8"/>
      <c r="CO64" s="7"/>
      <c r="CP64" s="7"/>
      <c r="CQ64" s="7"/>
      <c r="CR64" s="7"/>
      <c r="CS64" s="7"/>
      <c r="CT64" s="7"/>
      <c r="CU64" s="8"/>
      <c r="CV64" s="7"/>
      <c r="CW64" s="7"/>
      <c r="CX64" s="7"/>
      <c r="CY64" s="7"/>
      <c r="CZ64" s="7"/>
      <c r="DA64" s="7"/>
      <c r="DB64" s="8"/>
      <c r="DC64" s="7"/>
      <c r="DD64" s="7"/>
      <c r="DE64" s="7"/>
      <c r="DF64" s="7"/>
      <c r="DG64" s="7"/>
      <c r="DH64" s="7"/>
      <c r="DI64" s="8"/>
      <c r="DJ64" s="7"/>
      <c r="DK64" s="7"/>
      <c r="DL64" s="7"/>
      <c r="DM64" s="7"/>
      <c r="DN64" s="7"/>
      <c r="DO64" s="7"/>
      <c r="DP64" s="8"/>
      <c r="DQ64" s="7"/>
      <c r="DR64" s="7"/>
      <c r="DS64" s="7"/>
      <c r="DT64" s="7"/>
      <c r="DU64" s="7"/>
      <c r="DV64" s="7"/>
      <c r="DW64" s="8"/>
      <c r="DX64" s="7"/>
      <c r="DY64" s="7"/>
      <c r="DZ64" s="7"/>
      <c r="EA64" s="7"/>
      <c r="EB64" s="7"/>
      <c r="EC64" s="7"/>
      <c r="ED64" s="8"/>
      <c r="EE64" s="7"/>
      <c r="EF64" s="7"/>
      <c r="EG64" s="7"/>
      <c r="EH64" s="7"/>
      <c r="EI64" s="7"/>
      <c r="EJ64" s="7"/>
      <c r="EK64" s="8"/>
      <c r="EL64" s="7"/>
      <c r="EM64" s="7"/>
      <c r="EN64" s="7"/>
      <c r="EO64" s="7"/>
      <c r="EP64" s="7"/>
      <c r="EQ64" s="7"/>
      <c r="ER64" s="8"/>
      <c r="ES64" s="7"/>
      <c r="ET64" s="7"/>
      <c r="EU64" s="7"/>
      <c r="EV64" s="7"/>
      <c r="EW64" s="7"/>
      <c r="EX64" s="7"/>
      <c r="EY64" s="8"/>
      <c r="EZ64" s="7"/>
      <c r="FA64" s="7"/>
      <c r="FB64" s="7"/>
      <c r="FC64" s="7"/>
      <c r="FD64" s="7"/>
      <c r="FE64" s="7"/>
      <c r="FF64" s="8"/>
      <c r="FG64" s="7"/>
      <c r="FH64" s="7"/>
      <c r="FI64" s="7"/>
      <c r="FJ64" s="7"/>
      <c r="FK64" s="7"/>
      <c r="FL64" s="7"/>
      <c r="FM64" s="8"/>
      <c r="FN64" s="7"/>
      <c r="FO64" s="7"/>
      <c r="FP64" s="7"/>
      <c r="FQ64" s="7"/>
      <c r="FR64" s="7"/>
      <c r="FS64" s="7"/>
      <c r="FT64" s="8"/>
      <c r="FU64" s="7"/>
      <c r="FV64" s="7"/>
      <c r="FW64" s="7"/>
      <c r="FX64" s="7"/>
      <c r="FY64" s="7"/>
      <c r="FZ64" s="7"/>
      <c r="GA64" s="8"/>
      <c r="GB64" s="7"/>
      <c r="GC64" s="7"/>
      <c r="GD64" s="7"/>
      <c r="GE64" s="7"/>
      <c r="GF64" s="7"/>
      <c r="GG64" s="7"/>
      <c r="GH64" s="8"/>
      <c r="GI64" s="7"/>
      <c r="GJ64" s="7"/>
      <c r="GK64" s="7"/>
      <c r="GL64" s="7"/>
      <c r="GM64" s="7"/>
      <c r="GN64" s="7"/>
      <c r="GO64" s="8"/>
      <c r="GP64" s="7"/>
      <c r="GQ64" s="7"/>
      <c r="GR64" s="7"/>
      <c r="GS64" s="7"/>
      <c r="GT64" s="7"/>
      <c r="GU64" s="7"/>
      <c r="GV64" s="8"/>
      <c r="GW64" s="7"/>
      <c r="GX64" s="7"/>
      <c r="GY64" s="7"/>
      <c r="GZ64" s="7"/>
      <c r="HA64" s="7"/>
      <c r="HB64" s="7"/>
      <c r="HC64" s="8"/>
      <c r="HD64" s="7"/>
      <c r="HE64" s="7"/>
      <c r="HF64" s="7"/>
      <c r="HG64" s="7"/>
      <c r="HH64" s="7"/>
      <c r="HI64" s="7"/>
      <c r="HJ64" s="8"/>
      <c r="HK64" s="7"/>
      <c r="HL64" s="7"/>
      <c r="HM64" s="7"/>
      <c r="HN64" s="7"/>
      <c r="HO64" s="7"/>
      <c r="HP64" s="7"/>
      <c r="HQ64" s="8"/>
      <c r="HR64" s="7"/>
      <c r="HS64" s="7"/>
      <c r="HT64" s="7"/>
      <c r="HU64" s="7"/>
      <c r="HV64" s="7"/>
      <c r="HW64" s="7"/>
      <c r="HX64" s="8"/>
      <c r="HY64" s="7"/>
      <c r="HZ64" s="7"/>
      <c r="IA64" s="7"/>
      <c r="IB64" s="7"/>
      <c r="IC64" s="7"/>
      <c r="ID64" s="7"/>
      <c r="IE64" s="8"/>
      <c r="IF64" s="7"/>
      <c r="IG64" s="7"/>
      <c r="IH64" s="7"/>
      <c r="II64" s="7"/>
      <c r="IJ64" s="7"/>
      <c r="IK64" s="7"/>
      <c r="IL64" s="8"/>
      <c r="IM64" s="7"/>
      <c r="IN64" s="7"/>
      <c r="IO64" s="7"/>
      <c r="IP64" s="7"/>
      <c r="IQ64" s="7"/>
      <c r="IR64" s="7"/>
      <c r="IS64" s="8"/>
      <c r="IT64" s="7"/>
      <c r="IU64" s="7"/>
      <c r="IV64" s="7"/>
      <c r="IW64" s="7"/>
      <c r="IX64" s="7"/>
      <c r="IY64" s="7"/>
      <c r="IZ64" s="8"/>
      <c r="JA64" s="7"/>
      <c r="JB64" s="7"/>
      <c r="JC64" s="7"/>
      <c r="JD64" s="7"/>
      <c r="JE64" s="7"/>
      <c r="JF64" s="7"/>
      <c r="JG64" s="8"/>
      <c r="JH64" s="7"/>
      <c r="JI64" s="7"/>
      <c r="JJ64" s="7"/>
      <c r="JK64" s="7"/>
      <c r="JL64" s="7"/>
      <c r="JM64" s="7"/>
      <c r="JN64" s="8"/>
      <c r="JO64" s="7"/>
      <c r="JP64" s="7"/>
      <c r="JQ64" s="7"/>
      <c r="JR64" s="7"/>
      <c r="JS64" s="7"/>
      <c r="JT64" s="7"/>
      <c r="JU64" s="8"/>
      <c r="JV64" s="7"/>
      <c r="JW64" s="7"/>
      <c r="JX64" s="7"/>
      <c r="JY64" s="7"/>
      <c r="JZ64" s="7"/>
      <c r="KA64" s="7"/>
      <c r="KB64" s="8"/>
    </row>
    <row r="65" spans="1:313" ht="15" customHeight="1" x14ac:dyDescent="0.2">
      <c r="A65" s="156" t="s">
        <v>105</v>
      </c>
      <c r="B65" s="78"/>
      <c r="C65" s="78"/>
      <c r="F65" s="78" t="s">
        <v>116</v>
      </c>
      <c r="G65" s="9">
        <f>Seats!P2</f>
        <v>6</v>
      </c>
      <c r="H65" s="10"/>
      <c r="I65" s="78"/>
      <c r="J65" s="78"/>
      <c r="M65" s="78" t="s">
        <v>116</v>
      </c>
      <c r="N65" s="9">
        <f>Seats!P3</f>
        <v>7</v>
      </c>
      <c r="O65" s="10"/>
      <c r="P65" s="78"/>
      <c r="Q65" s="78"/>
      <c r="T65" s="78" t="s">
        <v>116</v>
      </c>
      <c r="U65" s="9">
        <f>Seats!P4</f>
        <v>6</v>
      </c>
      <c r="V65" s="10"/>
      <c r="W65" s="78"/>
      <c r="X65" s="78"/>
      <c r="AA65" s="78" t="s">
        <v>116</v>
      </c>
      <c r="AB65" s="9">
        <f>Seats!P5</f>
        <v>9</v>
      </c>
      <c r="AC65" s="10"/>
      <c r="AD65" s="78"/>
      <c r="AE65" s="78"/>
      <c r="AH65" s="78" t="s">
        <v>116</v>
      </c>
      <c r="AI65" s="9">
        <f>Seats!P6</f>
        <v>9</v>
      </c>
      <c r="AJ65" s="10"/>
      <c r="AK65" s="78"/>
      <c r="AL65" s="78"/>
      <c r="AO65" s="78" t="s">
        <v>116</v>
      </c>
      <c r="AP65" s="9">
        <f>Seats!P8</f>
        <v>8</v>
      </c>
      <c r="AQ65" s="10"/>
      <c r="AR65" s="78"/>
      <c r="AS65" s="78"/>
      <c r="AV65" s="78" t="s">
        <v>116</v>
      </c>
      <c r="AW65" s="9">
        <f>Seats!P9</f>
        <v>8</v>
      </c>
      <c r="AX65" s="10"/>
      <c r="AY65" s="78"/>
      <c r="AZ65" s="78"/>
      <c r="BC65" s="78" t="s">
        <v>116</v>
      </c>
      <c r="BD65" s="9">
        <f>Seats!P11</f>
        <v>10</v>
      </c>
      <c r="BE65" s="10"/>
      <c r="BF65" s="78"/>
      <c r="BG65" s="78"/>
      <c r="BJ65" s="78" t="s">
        <v>116</v>
      </c>
      <c r="BK65" s="9">
        <f>Seats!P12</f>
        <v>9</v>
      </c>
      <c r="BL65" s="10"/>
      <c r="BM65" s="78"/>
      <c r="BN65" s="78"/>
      <c r="BQ65" s="78" t="s">
        <v>116</v>
      </c>
      <c r="BR65" s="9">
        <f>Seats!P13</f>
        <v>9</v>
      </c>
      <c r="BS65" s="10"/>
      <c r="BT65" s="78"/>
      <c r="BU65" s="78"/>
      <c r="BX65" s="78" t="s">
        <v>116</v>
      </c>
      <c r="BY65" s="9">
        <f>Seats!P14</f>
        <v>9</v>
      </c>
      <c r="BZ65" s="10"/>
      <c r="CA65" s="78"/>
      <c r="CB65" s="78"/>
      <c r="CE65" s="78" t="s">
        <v>116</v>
      </c>
      <c r="CF65" s="9">
        <f>Seats!P15</f>
        <v>9</v>
      </c>
      <c r="CG65" s="10"/>
      <c r="CH65" s="78"/>
      <c r="CI65" s="78"/>
      <c r="CL65" s="78" t="s">
        <v>116</v>
      </c>
      <c r="CM65" s="9">
        <f>Seats!P16</f>
        <v>7</v>
      </c>
      <c r="CN65" s="10"/>
      <c r="CO65" s="78"/>
      <c r="CP65" s="78"/>
      <c r="CS65" s="78" t="s">
        <v>116</v>
      </c>
      <c r="CT65" s="9">
        <f>Seats!P17</f>
        <v>9</v>
      </c>
      <c r="CU65" s="10"/>
      <c r="CV65" s="78"/>
      <c r="CW65" s="78"/>
      <c r="CZ65" s="78" t="s">
        <v>116</v>
      </c>
      <c r="DA65" s="9">
        <f>Seats!P18</f>
        <v>9</v>
      </c>
      <c r="DB65" s="10"/>
      <c r="DC65" s="78"/>
      <c r="DD65" s="78"/>
      <c r="DG65" s="78" t="s">
        <v>116</v>
      </c>
      <c r="DH65" s="9">
        <f>Seats!P20</f>
        <v>6</v>
      </c>
      <c r="DI65" s="10"/>
      <c r="DJ65" s="78"/>
      <c r="DK65" s="78"/>
      <c r="DN65" s="78" t="s">
        <v>116</v>
      </c>
      <c r="DO65" s="9">
        <f>Seats!P21</f>
        <v>8</v>
      </c>
      <c r="DP65" s="10"/>
      <c r="DQ65" s="78"/>
      <c r="DR65" s="78"/>
      <c r="DU65" s="78" t="s">
        <v>116</v>
      </c>
      <c r="DV65" s="9">
        <f>Seats!P22</f>
        <v>8</v>
      </c>
      <c r="DW65" s="10"/>
      <c r="DX65" s="78"/>
      <c r="DY65" s="78"/>
      <c r="EB65" s="78" t="s">
        <v>116</v>
      </c>
      <c r="EC65" s="9">
        <f>Seats!P23</f>
        <v>6</v>
      </c>
      <c r="ED65" s="10"/>
      <c r="EE65" s="78"/>
      <c r="EF65" s="78"/>
      <c r="EI65" s="78" t="s">
        <v>116</v>
      </c>
      <c r="EJ65" s="9">
        <f>Seats!P24</f>
        <v>6</v>
      </c>
      <c r="EK65" s="10"/>
      <c r="EL65" s="78"/>
      <c r="EM65" s="78"/>
      <c r="EP65" s="78" t="s">
        <v>116</v>
      </c>
      <c r="EQ65" s="9">
        <f>Seats!P25</f>
        <v>6</v>
      </c>
      <c r="ER65" s="10"/>
      <c r="ES65" s="78"/>
      <c r="ET65" s="78"/>
      <c r="EW65" s="78" t="s">
        <v>116</v>
      </c>
      <c r="EX65" s="9">
        <f>Seats!P26</f>
        <v>6</v>
      </c>
      <c r="EY65" s="10"/>
      <c r="EZ65" s="78"/>
      <c r="FA65" s="78"/>
      <c r="FD65" s="78" t="s">
        <v>116</v>
      </c>
      <c r="FE65" s="9">
        <f>Seats!P27</f>
        <v>5</v>
      </c>
      <c r="FF65" s="10"/>
      <c r="FG65" s="78"/>
      <c r="FH65" s="78"/>
      <c r="FK65" s="78" t="s">
        <v>116</v>
      </c>
      <c r="FL65" s="9">
        <f>Seats!P28</f>
        <v>6</v>
      </c>
      <c r="FM65" s="10"/>
      <c r="FN65" s="78"/>
      <c r="FO65" s="78"/>
      <c r="FR65" s="78" t="s">
        <v>116</v>
      </c>
      <c r="FS65" s="9">
        <f>Seats!P29</f>
        <v>5</v>
      </c>
      <c r="FT65" s="10"/>
      <c r="FU65" s="78"/>
      <c r="FV65" s="78"/>
      <c r="FY65" s="78" t="s">
        <v>116</v>
      </c>
      <c r="FZ65" s="9">
        <f>Seats!P31</f>
        <v>7</v>
      </c>
      <c r="GA65" s="10"/>
      <c r="GB65" s="78"/>
      <c r="GC65" s="78"/>
      <c r="GF65" s="78" t="s">
        <v>116</v>
      </c>
      <c r="GG65" s="9">
        <f>Seats!P32</f>
        <v>6</v>
      </c>
      <c r="GH65" s="10"/>
      <c r="GI65" s="78"/>
      <c r="GJ65" s="78"/>
      <c r="GM65" s="78" t="s">
        <v>116</v>
      </c>
      <c r="GN65" s="9">
        <f>Seats!P33</f>
        <v>9</v>
      </c>
      <c r="GO65" s="10"/>
      <c r="GP65" s="78"/>
      <c r="GQ65" s="78"/>
      <c r="GT65" s="78" t="s">
        <v>116</v>
      </c>
      <c r="GU65" s="9">
        <f>Seats!P35</f>
        <v>7</v>
      </c>
      <c r="GV65" s="10"/>
      <c r="GW65" s="78"/>
      <c r="GX65" s="78"/>
      <c r="HA65" s="78" t="s">
        <v>116</v>
      </c>
      <c r="HB65" s="9">
        <f>Seats!P37</f>
        <v>7</v>
      </c>
      <c r="HC65" s="10"/>
      <c r="HD65" s="78"/>
      <c r="HE65" s="78"/>
      <c r="HH65" s="78" t="s">
        <v>116</v>
      </c>
      <c r="HI65" s="9">
        <f>Seats!P38</f>
        <v>7</v>
      </c>
      <c r="HJ65" s="10"/>
      <c r="HK65" s="78"/>
      <c r="HL65" s="78"/>
      <c r="HO65" s="78" t="s">
        <v>116</v>
      </c>
      <c r="HP65" s="9">
        <f>Seats!P39</f>
        <v>8</v>
      </c>
      <c r="HQ65" s="10"/>
      <c r="HR65" s="78"/>
      <c r="HS65" s="78"/>
      <c r="HV65" s="78" t="s">
        <v>116</v>
      </c>
      <c r="HW65" s="9">
        <f>Seats!P40</f>
        <v>8</v>
      </c>
      <c r="HX65" s="10"/>
      <c r="HY65" s="78"/>
      <c r="HZ65" s="78"/>
      <c r="IC65" s="78" t="s">
        <v>116</v>
      </c>
      <c r="ID65" s="9">
        <f>Seats!P42</f>
        <v>7</v>
      </c>
      <c r="IE65" s="10"/>
      <c r="IF65" s="78"/>
      <c r="IG65" s="78"/>
      <c r="IJ65" s="78" t="s">
        <v>116</v>
      </c>
      <c r="IK65" s="9">
        <f>Seats!P43</f>
        <v>8</v>
      </c>
      <c r="IL65" s="10"/>
      <c r="IM65" s="78"/>
      <c r="IN65" s="78"/>
      <c r="IQ65" s="78" t="s">
        <v>116</v>
      </c>
      <c r="IR65" s="9">
        <f>Seats!P44</f>
        <v>4</v>
      </c>
      <c r="IS65" s="10"/>
      <c r="IT65" s="78"/>
      <c r="IU65" s="78"/>
      <c r="IX65" s="78" t="s">
        <v>116</v>
      </c>
      <c r="IY65" s="9">
        <f>Seats!P46</f>
        <v>8</v>
      </c>
      <c r="IZ65" s="10"/>
      <c r="JA65" s="78"/>
      <c r="JB65" s="78"/>
      <c r="JE65" s="78" t="s">
        <v>116</v>
      </c>
      <c r="JF65" s="9">
        <f>Seats!P47</f>
        <v>8</v>
      </c>
      <c r="JG65" s="10"/>
      <c r="JH65" s="78"/>
      <c r="JI65" s="78"/>
      <c r="JL65" s="78" t="s">
        <v>116</v>
      </c>
      <c r="JM65" s="9">
        <f>Seats!P48</f>
        <v>7</v>
      </c>
      <c r="JN65" s="10"/>
      <c r="JO65" s="78"/>
      <c r="JP65" s="78"/>
      <c r="JS65" s="78" t="s">
        <v>116</v>
      </c>
      <c r="JT65" s="9">
        <f>Seats!P49</f>
        <v>8</v>
      </c>
      <c r="JU65" s="10"/>
      <c r="JV65" s="78"/>
      <c r="JW65" s="78"/>
      <c r="JZ65" s="78" t="s">
        <v>116</v>
      </c>
      <c r="KA65" s="9">
        <f>Seats!P50</f>
        <v>5</v>
      </c>
      <c r="KB65" s="10"/>
      <c r="KC65" s="14"/>
      <c r="KD65" s="2"/>
      <c r="KN65" s="78"/>
      <c r="KO65" s="78"/>
      <c r="KP65" s="78"/>
      <c r="KQ65" s="78"/>
      <c r="KR65" s="78"/>
      <c r="KS65" s="78"/>
      <c r="KT65" s="78" t="s">
        <v>125</v>
      </c>
      <c r="KU65" s="75" cm="1">
        <f t="array" ref="KU65">SUM(IF(KU5:KU62&lt;&gt;"", ABS(KU5:KU62), 0))/COUNT(KU5:KU62)</f>
        <v>9.8368190738728784E-4</v>
      </c>
      <c r="KV65" s="78"/>
      <c r="KW65" s="78"/>
      <c r="KX65" s="78"/>
      <c r="KY65" s="78" t="s">
        <v>125</v>
      </c>
      <c r="KZ65" s="75" cm="1">
        <f t="array" ref="KZ65">SUM(IF(KZ5:KZ62&lt;&gt;"", ABS(KZ5:KZ62), 0))/COUNT(KZ5:KZ62)</f>
        <v>6.7196734053269187E-4</v>
      </c>
      <c r="LA65" s="78"/>
    </row>
    <row r="66" spans="1:313" ht="15" customHeight="1" thickBot="1" x14ac:dyDescent="0.25">
      <c r="A66" s="78" t="s">
        <v>166</v>
      </c>
      <c r="B66" s="12"/>
      <c r="C66" s="12"/>
      <c r="D66" s="11"/>
      <c r="E66" s="11"/>
      <c r="F66" s="11"/>
      <c r="G66" s="12"/>
      <c r="H66" s="13"/>
      <c r="I66" s="12"/>
      <c r="J66" s="12"/>
      <c r="K66" s="11"/>
      <c r="L66" s="11"/>
      <c r="M66" s="11"/>
      <c r="N66" s="12"/>
      <c r="O66" s="13"/>
      <c r="P66" s="12"/>
      <c r="Q66" s="12"/>
      <c r="R66" s="11"/>
      <c r="S66" s="11"/>
      <c r="T66" s="11"/>
      <c r="U66" s="12"/>
      <c r="V66" s="13"/>
      <c r="W66" s="12"/>
      <c r="X66" s="12"/>
      <c r="Y66" s="11"/>
      <c r="Z66" s="11"/>
      <c r="AA66" s="11"/>
      <c r="AB66" s="12"/>
      <c r="AC66" s="13"/>
      <c r="AD66" s="12"/>
      <c r="AE66" s="12"/>
      <c r="AF66" s="11"/>
      <c r="AG66" s="11"/>
      <c r="AH66" s="11"/>
      <c r="AI66" s="12"/>
      <c r="AJ66" s="13"/>
      <c r="AK66" s="12"/>
      <c r="AL66" s="12"/>
      <c r="AM66" s="11"/>
      <c r="AN66" s="11"/>
      <c r="AO66" s="11"/>
      <c r="AP66" s="12"/>
      <c r="AQ66" s="13"/>
      <c r="AR66" s="12"/>
      <c r="AS66" s="12"/>
      <c r="AT66" s="11"/>
      <c r="AU66" s="11"/>
      <c r="AV66" s="11"/>
      <c r="AW66" s="12"/>
      <c r="AX66" s="13"/>
      <c r="AY66" s="12"/>
      <c r="AZ66" s="12"/>
      <c r="BA66" s="11"/>
      <c r="BB66" s="11"/>
      <c r="BC66" s="11"/>
      <c r="BD66" s="12"/>
      <c r="BE66" s="13"/>
      <c r="BF66" s="12"/>
      <c r="BG66" s="12"/>
      <c r="BH66" s="11"/>
      <c r="BI66" s="11"/>
      <c r="BJ66" s="11"/>
      <c r="BK66" s="12"/>
      <c r="BL66" s="13"/>
      <c r="BM66" s="12"/>
      <c r="BN66" s="12"/>
      <c r="BO66" s="11"/>
      <c r="BP66" s="11"/>
      <c r="BQ66" s="11"/>
      <c r="BR66" s="12"/>
      <c r="BS66" s="13"/>
      <c r="BT66" s="12"/>
      <c r="BU66" s="12"/>
      <c r="BV66" s="11"/>
      <c r="BW66" s="11"/>
      <c r="BX66" s="11"/>
      <c r="BY66" s="12"/>
      <c r="BZ66" s="13"/>
      <c r="CA66" s="12"/>
      <c r="CB66" s="12"/>
      <c r="CC66" s="11"/>
      <c r="CD66" s="11"/>
      <c r="CE66" s="11"/>
      <c r="CF66" s="12"/>
      <c r="CG66" s="13"/>
      <c r="CH66" s="12"/>
      <c r="CI66" s="12"/>
      <c r="CJ66" s="11"/>
      <c r="CK66" s="11"/>
      <c r="CL66" s="11"/>
      <c r="CM66" s="12"/>
      <c r="CN66" s="13"/>
      <c r="CO66" s="12"/>
      <c r="CP66" s="12"/>
      <c r="CQ66" s="11"/>
      <c r="CR66" s="11"/>
      <c r="CS66" s="11"/>
      <c r="CT66" s="12"/>
      <c r="CU66" s="13"/>
      <c r="CV66" s="12"/>
      <c r="CW66" s="12"/>
      <c r="CX66" s="11"/>
      <c r="CY66" s="11"/>
      <c r="CZ66" s="11"/>
      <c r="DA66" s="12"/>
      <c r="DB66" s="13"/>
      <c r="DC66" s="12"/>
      <c r="DD66" s="12"/>
      <c r="DE66" s="11"/>
      <c r="DF66" s="11"/>
      <c r="DG66" s="11"/>
      <c r="DH66" s="12"/>
      <c r="DI66" s="13"/>
      <c r="DJ66" s="12"/>
      <c r="DK66" s="12"/>
      <c r="DL66" s="11"/>
      <c r="DM66" s="11"/>
      <c r="DN66" s="11"/>
      <c r="DO66" s="12"/>
      <c r="DP66" s="13"/>
      <c r="DQ66" s="12"/>
      <c r="DR66" s="12"/>
      <c r="DS66" s="11"/>
      <c r="DT66" s="11"/>
      <c r="DU66" s="11"/>
      <c r="DV66" s="12"/>
      <c r="DW66" s="13"/>
      <c r="DX66" s="12"/>
      <c r="DY66" s="12"/>
      <c r="DZ66" s="11"/>
      <c r="EA66" s="11"/>
      <c r="EB66" s="11"/>
      <c r="EC66" s="12"/>
      <c r="ED66" s="13"/>
      <c r="EE66" s="12"/>
      <c r="EF66" s="12"/>
      <c r="EG66" s="11"/>
      <c r="EH66" s="11"/>
      <c r="EI66" s="11"/>
      <c r="EJ66" s="12"/>
      <c r="EK66" s="13"/>
      <c r="EL66" s="12"/>
      <c r="EM66" s="12"/>
      <c r="EN66" s="11"/>
      <c r="EO66" s="11"/>
      <c r="EP66" s="11"/>
      <c r="EQ66" s="12"/>
      <c r="ER66" s="13"/>
      <c r="ES66" s="12"/>
      <c r="ET66" s="12"/>
      <c r="EU66" s="11"/>
      <c r="EV66" s="11"/>
      <c r="EW66" s="11"/>
      <c r="EX66" s="12"/>
      <c r="EY66" s="13"/>
      <c r="EZ66" s="12"/>
      <c r="FA66" s="12"/>
      <c r="FB66" s="11"/>
      <c r="FC66" s="11"/>
      <c r="FD66" s="11"/>
      <c r="FE66" s="12"/>
      <c r="FF66" s="13"/>
      <c r="FG66" s="12"/>
      <c r="FH66" s="12"/>
      <c r="FI66" s="11"/>
      <c r="FJ66" s="11"/>
      <c r="FK66" s="11"/>
      <c r="FL66" s="12"/>
      <c r="FM66" s="13"/>
      <c r="FN66" s="12"/>
      <c r="FO66" s="12"/>
      <c r="FP66" s="11"/>
      <c r="FQ66" s="11"/>
      <c r="FR66" s="11"/>
      <c r="FS66" s="12"/>
      <c r="FT66" s="13"/>
      <c r="FU66" s="12"/>
      <c r="FV66" s="12"/>
      <c r="FW66" s="11"/>
      <c r="FX66" s="11"/>
      <c r="FY66" s="11"/>
      <c r="FZ66" s="12"/>
      <c r="GA66" s="13"/>
      <c r="GB66" s="12"/>
      <c r="GC66" s="12"/>
      <c r="GD66" s="11"/>
      <c r="GE66" s="11"/>
      <c r="GF66" s="11"/>
      <c r="GG66" s="12"/>
      <c r="GH66" s="13"/>
      <c r="GI66" s="12"/>
      <c r="GJ66" s="12"/>
      <c r="GK66" s="11"/>
      <c r="GL66" s="11"/>
      <c r="GM66" s="11"/>
      <c r="GN66" s="12"/>
      <c r="GO66" s="13"/>
      <c r="GP66" s="12"/>
      <c r="GQ66" s="12"/>
      <c r="GR66" s="11"/>
      <c r="GS66" s="11"/>
      <c r="GT66" s="11"/>
      <c r="GU66" s="12"/>
      <c r="GV66" s="13"/>
      <c r="GW66" s="12"/>
      <c r="GX66" s="12"/>
      <c r="GY66" s="11"/>
      <c r="GZ66" s="11"/>
      <c r="HA66" s="11"/>
      <c r="HB66" s="12"/>
      <c r="HC66" s="13"/>
      <c r="HD66" s="12"/>
      <c r="HE66" s="12"/>
      <c r="HF66" s="11"/>
      <c r="HG66" s="11"/>
      <c r="HH66" s="11"/>
      <c r="HI66" s="12"/>
      <c r="HJ66" s="13"/>
      <c r="HK66" s="12"/>
      <c r="HL66" s="12"/>
      <c r="HM66" s="11"/>
      <c r="HN66" s="11"/>
      <c r="HO66" s="11"/>
      <c r="HP66" s="12"/>
      <c r="HQ66" s="13"/>
      <c r="HR66" s="12"/>
      <c r="HS66" s="12"/>
      <c r="HT66" s="11"/>
      <c r="HU66" s="11"/>
      <c r="HV66" s="11"/>
      <c r="HW66" s="12"/>
      <c r="HX66" s="13"/>
      <c r="HY66" s="12"/>
      <c r="HZ66" s="12"/>
      <c r="IA66" s="11"/>
      <c r="IB66" s="11"/>
      <c r="IC66" s="11"/>
      <c r="ID66" s="12"/>
      <c r="IE66" s="13"/>
      <c r="IF66" s="12"/>
      <c r="IG66" s="12"/>
      <c r="IH66" s="11"/>
      <c r="II66" s="11"/>
      <c r="IJ66" s="11"/>
      <c r="IK66" s="12"/>
      <c r="IL66" s="13"/>
      <c r="IM66" s="12"/>
      <c r="IN66" s="12"/>
      <c r="IO66" s="11"/>
      <c r="IP66" s="11"/>
      <c r="IQ66" s="11"/>
      <c r="IR66" s="12"/>
      <c r="IS66" s="13"/>
      <c r="IT66" s="12"/>
      <c r="IU66" s="12"/>
      <c r="IV66" s="11"/>
      <c r="IW66" s="11"/>
      <c r="IX66" s="11"/>
      <c r="IY66" s="12"/>
      <c r="IZ66" s="13"/>
      <c r="JA66" s="12"/>
      <c r="JB66" s="12"/>
      <c r="JC66" s="11"/>
      <c r="JD66" s="11"/>
      <c r="JE66" s="11"/>
      <c r="JF66" s="12"/>
      <c r="JG66" s="13"/>
      <c r="JH66" s="12"/>
      <c r="JI66" s="12"/>
      <c r="JJ66" s="11"/>
      <c r="JK66" s="11"/>
      <c r="JL66" s="11"/>
      <c r="JM66" s="12"/>
      <c r="JN66" s="13"/>
      <c r="JO66" s="12"/>
      <c r="JP66" s="12"/>
      <c r="JQ66" s="11"/>
      <c r="JR66" s="11"/>
      <c r="JS66" s="11"/>
      <c r="JT66" s="12"/>
      <c r="JU66" s="13"/>
      <c r="JV66" s="12"/>
      <c r="JW66" s="12"/>
      <c r="JX66" s="11"/>
      <c r="JY66" s="11"/>
      <c r="JZ66" s="11"/>
      <c r="KA66" s="12"/>
      <c r="KB66" s="13"/>
      <c r="KN66" s="78">
        <f>COUNT(KP5:KP62)</f>
        <v>15</v>
      </c>
      <c r="KO66" s="78" t="s">
        <v>135</v>
      </c>
      <c r="KP66" s="78"/>
      <c r="KQ66" s="78"/>
      <c r="KR66" s="78"/>
      <c r="KS66" s="78"/>
      <c r="KT66" s="78"/>
      <c r="KU66" s="78"/>
      <c r="KV66" s="78"/>
      <c r="KW66" s="78"/>
      <c r="KX66" s="78"/>
      <c r="KY66" s="78"/>
      <c r="KZ66" s="78"/>
      <c r="LA66" s="78"/>
    </row>
    <row r="67" spans="1:313" ht="15" customHeight="1" x14ac:dyDescent="0.2">
      <c r="A67" s="6"/>
      <c r="KN67" s="79">
        <f>KW63/KF63</f>
        <v>0.97516826404042467</v>
      </c>
      <c r="KO67" s="78" t="s">
        <v>128</v>
      </c>
      <c r="KP67" s="78"/>
      <c r="KQ67" s="78"/>
      <c r="KR67" s="78"/>
      <c r="KS67" s="78"/>
      <c r="KT67" s="78"/>
      <c r="KU67" s="78"/>
      <c r="KV67" s="78"/>
      <c r="KW67" s="78"/>
      <c r="KX67" s="78"/>
      <c r="KY67" s="78"/>
      <c r="KZ67" s="78"/>
      <c r="LA67" s="78"/>
    </row>
    <row r="68" spans="1:313" ht="15" customHeight="1" x14ac:dyDescent="0.2">
      <c r="A68" s="6" t="s">
        <v>229</v>
      </c>
      <c r="B68" s="214">
        <f>AVERAGE(C63,J63,Q63,X63,AE63,AL63,AS63,AZ63,BG63,BN63,BU63,CB63,CI63,CP63,CW63,DD63,DK63,DR63,DY63,EF63,EM63,ET63,ET63,FA63,FH63,FO63,FV63,GC63,GJ63,GQ63,GX63,HE63,HL63,HS63,HZ63,IG63,IN63,IU63,JB63,JI63,JP63,JW63)</f>
        <v>46594.452380952382</v>
      </c>
      <c r="KN68" s="78"/>
      <c r="KO68" s="78"/>
      <c r="KP68" s="78"/>
      <c r="KQ68" s="78"/>
      <c r="KR68" s="78"/>
      <c r="KS68" s="78"/>
      <c r="KT68" s="78"/>
      <c r="KU68" s="78"/>
      <c r="KV68" s="78"/>
      <c r="KW68" s="78"/>
      <c r="KX68" s="78"/>
      <c r="KY68" s="78"/>
      <c r="KZ68" s="78"/>
      <c r="LA68" s="78"/>
    </row>
    <row r="69" spans="1:313" ht="15" customHeight="1" x14ac:dyDescent="0.2">
      <c r="A69" t="s">
        <v>230</v>
      </c>
      <c r="KN69" s="78"/>
      <c r="KO69" s="78"/>
      <c r="KP69" s="78"/>
      <c r="KQ69" s="78"/>
      <c r="KR69" s="78"/>
      <c r="KS69" s="78"/>
      <c r="KT69" s="78"/>
      <c r="KU69" s="78"/>
      <c r="KV69" s="78"/>
      <c r="KW69" s="78"/>
      <c r="KX69" s="78"/>
      <c r="KY69" s="78"/>
      <c r="KZ69" s="78"/>
      <c r="LA69" s="78"/>
    </row>
  </sheetData>
  <mergeCells count="69">
    <mergeCell ref="HK3:HQ3"/>
    <mergeCell ref="HR3:HX3"/>
    <mergeCell ref="FN3:FT3"/>
    <mergeCell ref="DX3:ED3"/>
    <mergeCell ref="EE3:EK3"/>
    <mergeCell ref="EL3:ER3"/>
    <mergeCell ref="GW3:HC3"/>
    <mergeCell ref="HD3:HJ3"/>
    <mergeCell ref="KS3:KU3"/>
    <mergeCell ref="KW3:KZ3"/>
    <mergeCell ref="KH1:KP1"/>
    <mergeCell ref="KI2:KI4"/>
    <mergeCell ref="KJ2:KJ4"/>
    <mergeCell ref="KQ2:KQ4"/>
    <mergeCell ref="KO2:KO4"/>
    <mergeCell ref="KP2:KP4"/>
    <mergeCell ref="KH2:KH4"/>
    <mergeCell ref="KK2:KK4"/>
    <mergeCell ref="KL2:KL4"/>
    <mergeCell ref="KM2:KM4"/>
    <mergeCell ref="KN2:KN4"/>
    <mergeCell ref="KD2:KD4"/>
    <mergeCell ref="KE2:KE4"/>
    <mergeCell ref="B2:AC2"/>
    <mergeCell ref="AK2:AQ2"/>
    <mergeCell ref="A2:A4"/>
    <mergeCell ref="B3:H3"/>
    <mergeCell ref="AY2:CU2"/>
    <mergeCell ref="P3:V3"/>
    <mergeCell ref="W3:AC3"/>
    <mergeCell ref="AD3:AJ3"/>
    <mergeCell ref="AK3:AQ3"/>
    <mergeCell ref="AR3:AX3"/>
    <mergeCell ref="AY3:BE3"/>
    <mergeCell ref="FG3:FM3"/>
    <mergeCell ref="FU3:GA3"/>
    <mergeCell ref="DJ3:DO3"/>
    <mergeCell ref="HY2:IL2"/>
    <mergeCell ref="KG2:KG4"/>
    <mergeCell ref="IT2:JU2"/>
    <mergeCell ref="KF2:KF4"/>
    <mergeCell ref="GB3:GH3"/>
    <mergeCell ref="GI3:GO3"/>
    <mergeCell ref="KC2:KC4"/>
    <mergeCell ref="JH3:JN3"/>
    <mergeCell ref="JO3:JU3"/>
    <mergeCell ref="JV3:KB3"/>
    <mergeCell ref="GP2:GV2"/>
    <mergeCell ref="HY3:IE3"/>
    <mergeCell ref="IF3:IL3"/>
    <mergeCell ref="IM3:IS3"/>
    <mergeCell ref="IT3:IZ3"/>
    <mergeCell ref="JA3:JG3"/>
    <mergeCell ref="I3:O3"/>
    <mergeCell ref="ES3:EY3"/>
    <mergeCell ref="GW2:HQ2"/>
    <mergeCell ref="DC2:FM2"/>
    <mergeCell ref="FU2:GH2"/>
    <mergeCell ref="GP3:GV3"/>
    <mergeCell ref="BF3:BL3"/>
    <mergeCell ref="BM3:BS3"/>
    <mergeCell ref="BT3:BZ3"/>
    <mergeCell ref="CA3:CG3"/>
    <mergeCell ref="CH3:CN3"/>
    <mergeCell ref="CO3:CU3"/>
    <mergeCell ref="CV3:DB3"/>
    <mergeCell ref="DC3:DI3"/>
    <mergeCell ref="EZ3:FF3"/>
    <mergeCell ref="DQ3:DW3"/>
  </mergeCells>
  <pageMargins left="0.7" right="0.7" top="0.75" bottom="0.75" header="0.3" footer="0.3"/>
  <pageSetup paperSize="66" scale="10" orientation="landscape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H44"/>
  <sheetViews>
    <sheetView workbookViewId="0">
      <selection activeCell="J11" sqref="J11"/>
    </sheetView>
  </sheetViews>
  <sheetFormatPr baseColWidth="10" defaultColWidth="8.83203125" defaultRowHeight="15" x14ac:dyDescent="0.2"/>
  <cols>
    <col min="1" max="1" width="14.1640625" bestFit="1" customWidth="1"/>
    <col min="2" max="2" width="15.1640625" bestFit="1" customWidth="1"/>
    <col min="3" max="3" width="15.33203125" bestFit="1" customWidth="1"/>
    <col min="4" max="4" width="11.33203125" bestFit="1" customWidth="1"/>
    <col min="5" max="5" width="22" bestFit="1" customWidth="1"/>
    <col min="6" max="6" width="93.83203125" bestFit="1" customWidth="1"/>
    <col min="7" max="7" width="24.6640625" bestFit="1" customWidth="1"/>
    <col min="8" max="8" width="19.6640625" customWidth="1"/>
  </cols>
  <sheetData>
    <row r="1" spans="1:8" x14ac:dyDescent="0.2">
      <c r="A1" s="197" t="s">
        <v>110</v>
      </c>
      <c r="B1" s="197"/>
      <c r="C1" s="197"/>
      <c r="D1" s="197"/>
      <c r="E1" s="197"/>
      <c r="F1" s="197"/>
      <c r="G1" s="197"/>
      <c r="H1" s="197"/>
    </row>
    <row r="2" spans="1:8" ht="30" customHeight="1" thickBot="1" x14ac:dyDescent="0.25">
      <c r="A2" s="19" t="s">
        <v>54</v>
      </c>
      <c r="B2" s="19" t="s">
        <v>57</v>
      </c>
      <c r="C2" s="19" t="s">
        <v>58</v>
      </c>
      <c r="D2" s="19" t="s">
        <v>59</v>
      </c>
      <c r="E2" s="19" t="s">
        <v>60</v>
      </c>
      <c r="F2" s="19" t="s">
        <v>61</v>
      </c>
      <c r="G2" s="19" t="s">
        <v>109</v>
      </c>
      <c r="H2" s="19" t="s">
        <v>108</v>
      </c>
    </row>
    <row r="3" spans="1:8" ht="15" customHeight="1" x14ac:dyDescent="0.2">
      <c r="A3" s="46" t="s">
        <v>0</v>
      </c>
      <c r="B3" s="47" t="s">
        <v>1</v>
      </c>
      <c r="C3" s="48">
        <v>1</v>
      </c>
      <c r="D3" s="49">
        <v>601715</v>
      </c>
      <c r="E3" s="48">
        <v>554472</v>
      </c>
      <c r="F3" s="47" t="s">
        <v>62</v>
      </c>
      <c r="G3" s="50">
        <f>D3-E3</f>
        <v>47243</v>
      </c>
      <c r="H3" s="51">
        <f>G3/E3</f>
        <v>8.5203581064508219E-2</v>
      </c>
    </row>
    <row r="4" spans="1:8" ht="15" customHeight="1" x14ac:dyDescent="0.2">
      <c r="A4" s="52" t="s">
        <v>0</v>
      </c>
      <c r="B4" s="3" t="s">
        <v>2</v>
      </c>
      <c r="C4" s="4">
        <v>2</v>
      </c>
      <c r="D4" s="1">
        <v>658716</v>
      </c>
      <c r="E4" s="4">
        <v>693090</v>
      </c>
      <c r="F4" s="3" t="s">
        <v>63</v>
      </c>
      <c r="G4" s="17">
        <f>E4-D4</f>
        <v>34374</v>
      </c>
      <c r="H4" s="53">
        <f t="shared" ref="H4:H43" si="0">G4/E4</f>
        <v>4.9595290654893306E-2</v>
      </c>
    </row>
    <row r="5" spans="1:8" ht="15" customHeight="1" x14ac:dyDescent="0.2">
      <c r="A5" s="52" t="s">
        <v>0</v>
      </c>
      <c r="B5" s="3" t="s">
        <v>3</v>
      </c>
      <c r="C5" s="4">
        <v>3</v>
      </c>
      <c r="D5" s="1">
        <v>524552</v>
      </c>
      <c r="E5" s="4">
        <v>554472</v>
      </c>
      <c r="F5" s="3" t="s">
        <v>64</v>
      </c>
      <c r="G5" s="17">
        <f>E5-D5</f>
        <v>29920</v>
      </c>
      <c r="H5" s="53">
        <f t="shared" si="0"/>
        <v>5.3961246014226145E-2</v>
      </c>
    </row>
    <row r="6" spans="1:8" ht="15" customHeight="1" x14ac:dyDescent="0.2">
      <c r="A6" s="52" t="s">
        <v>0</v>
      </c>
      <c r="B6" s="3" t="s">
        <v>4</v>
      </c>
      <c r="C6" s="4">
        <v>4</v>
      </c>
      <c r="D6" s="1">
        <v>840974</v>
      </c>
      <c r="E6" s="4">
        <v>831708</v>
      </c>
      <c r="F6" s="3" t="s">
        <v>65</v>
      </c>
      <c r="G6" s="17">
        <f>D6-E6</f>
        <v>9266</v>
      </c>
      <c r="H6" s="53">
        <f t="shared" si="0"/>
        <v>1.1140929268445175E-2</v>
      </c>
    </row>
    <row r="7" spans="1:8" ht="15" customHeight="1" thickBot="1" x14ac:dyDescent="0.25">
      <c r="A7" s="54" t="s">
        <v>0</v>
      </c>
      <c r="B7" s="55" t="s">
        <v>5</v>
      </c>
      <c r="C7" s="56">
        <v>5</v>
      </c>
      <c r="D7" s="57">
        <v>813363</v>
      </c>
      <c r="E7" s="56">
        <v>831708</v>
      </c>
      <c r="F7" s="55" t="s">
        <v>66</v>
      </c>
      <c r="G7" s="58">
        <f>E7-D7</f>
        <v>18345</v>
      </c>
      <c r="H7" s="59">
        <f t="shared" si="0"/>
        <v>2.2057020011831074E-2</v>
      </c>
    </row>
    <row r="8" spans="1:8" ht="15" customHeight="1" x14ac:dyDescent="0.2">
      <c r="A8" s="46" t="s">
        <v>25</v>
      </c>
      <c r="B8" s="47" t="s">
        <v>6</v>
      </c>
      <c r="C8" s="48">
        <v>6</v>
      </c>
      <c r="D8" s="49">
        <v>764169</v>
      </c>
      <c r="E8" s="48">
        <v>693090</v>
      </c>
      <c r="F8" s="47" t="s">
        <v>67</v>
      </c>
      <c r="G8" s="50">
        <f>D8-E8</f>
        <v>71079</v>
      </c>
      <c r="H8" s="51">
        <f t="shared" si="0"/>
        <v>0.10255378089425615</v>
      </c>
    </row>
    <row r="9" spans="1:8" ht="15" customHeight="1" thickBot="1" x14ac:dyDescent="0.25">
      <c r="A9" s="54" t="s">
        <v>25</v>
      </c>
      <c r="B9" s="55" t="s">
        <v>7</v>
      </c>
      <c r="C9" s="56">
        <v>7</v>
      </c>
      <c r="D9" s="57">
        <v>692758</v>
      </c>
      <c r="E9" s="56">
        <v>693090</v>
      </c>
      <c r="F9" s="55" t="s">
        <v>68</v>
      </c>
      <c r="G9" s="58">
        <f>E9-D9</f>
        <v>332</v>
      </c>
      <c r="H9" s="59">
        <f t="shared" si="0"/>
        <v>4.7901426943109841E-4</v>
      </c>
    </row>
    <row r="10" spans="1:8" ht="15" customHeight="1" x14ac:dyDescent="0.2">
      <c r="A10" s="46" t="s">
        <v>36</v>
      </c>
      <c r="B10" s="47" t="s">
        <v>69</v>
      </c>
      <c r="C10" s="48">
        <v>8</v>
      </c>
      <c r="D10" s="49">
        <v>906815</v>
      </c>
      <c r="E10" s="48">
        <v>831708</v>
      </c>
      <c r="F10" s="47" t="s">
        <v>70</v>
      </c>
      <c r="G10" s="50">
        <f>D10-E10</f>
        <v>75107</v>
      </c>
      <c r="H10" s="51">
        <f t="shared" si="0"/>
        <v>9.0304529955224672E-2</v>
      </c>
    </row>
    <row r="11" spans="1:8" ht="15" customHeight="1" x14ac:dyDescent="0.2">
      <c r="A11" s="52" t="s">
        <v>36</v>
      </c>
      <c r="B11" s="3" t="s">
        <v>8</v>
      </c>
      <c r="C11" s="4">
        <v>9</v>
      </c>
      <c r="D11" s="1">
        <v>835495</v>
      </c>
      <c r="E11" s="4">
        <v>831708</v>
      </c>
      <c r="F11" s="3" t="s">
        <v>71</v>
      </c>
      <c r="G11" s="17">
        <f>D11-E11</f>
        <v>3787</v>
      </c>
      <c r="H11" s="53">
        <f t="shared" si="0"/>
        <v>4.5532807187137793E-3</v>
      </c>
    </row>
    <row r="12" spans="1:8" ht="15" customHeight="1" x14ac:dyDescent="0.2">
      <c r="A12" s="52" t="s">
        <v>36</v>
      </c>
      <c r="B12" s="3" t="s">
        <v>9</v>
      </c>
      <c r="C12" s="4">
        <v>10</v>
      </c>
      <c r="D12" s="1">
        <v>831485</v>
      </c>
      <c r="E12" s="4">
        <v>831708</v>
      </c>
      <c r="F12" s="3" t="s">
        <v>72</v>
      </c>
      <c r="G12" s="17">
        <f t="shared" ref="G12:G17" si="1">E12-D12</f>
        <v>223</v>
      </c>
      <c r="H12" s="53">
        <f t="shared" si="0"/>
        <v>2.6812294699582066E-4</v>
      </c>
    </row>
    <row r="13" spans="1:8" ht="15" customHeight="1" x14ac:dyDescent="0.2">
      <c r="A13" s="52" t="s">
        <v>36</v>
      </c>
      <c r="B13" s="3" t="s">
        <v>10</v>
      </c>
      <c r="C13" s="4">
        <v>11</v>
      </c>
      <c r="D13" s="1">
        <v>830011</v>
      </c>
      <c r="E13" s="4">
        <v>831708</v>
      </c>
      <c r="F13" s="3" t="s">
        <v>73</v>
      </c>
      <c r="G13" s="17">
        <f t="shared" si="1"/>
        <v>1697</v>
      </c>
      <c r="H13" s="53">
        <f t="shared" si="0"/>
        <v>2.0403795562865812E-3</v>
      </c>
    </row>
    <row r="14" spans="1:8" ht="15" customHeight="1" x14ac:dyDescent="0.2">
      <c r="A14" s="52" t="s">
        <v>36</v>
      </c>
      <c r="B14" s="3" t="s">
        <v>11</v>
      </c>
      <c r="C14" s="4">
        <v>12</v>
      </c>
      <c r="D14" s="1">
        <v>831483</v>
      </c>
      <c r="E14" s="4">
        <v>831708</v>
      </c>
      <c r="F14" s="3" t="s">
        <v>74</v>
      </c>
      <c r="G14" s="17">
        <f t="shared" si="1"/>
        <v>225</v>
      </c>
      <c r="H14" s="53">
        <f t="shared" si="0"/>
        <v>2.705276371034065E-4</v>
      </c>
    </row>
    <row r="15" spans="1:8" ht="15" customHeight="1" x14ac:dyDescent="0.2">
      <c r="A15" s="52" t="s">
        <v>36</v>
      </c>
      <c r="B15" s="3" t="s">
        <v>12</v>
      </c>
      <c r="C15" s="4">
        <v>13</v>
      </c>
      <c r="D15" s="1">
        <v>687287</v>
      </c>
      <c r="E15" s="4">
        <v>693090</v>
      </c>
      <c r="F15" s="3" t="s">
        <v>75</v>
      </c>
      <c r="G15" s="17">
        <f t="shared" si="1"/>
        <v>5803</v>
      </c>
      <c r="H15" s="53">
        <f t="shared" si="0"/>
        <v>8.3726500165923617E-3</v>
      </c>
    </row>
    <row r="16" spans="1:8" ht="15" customHeight="1" x14ac:dyDescent="0.2">
      <c r="A16" s="52" t="s">
        <v>36</v>
      </c>
      <c r="B16" s="3" t="s">
        <v>13</v>
      </c>
      <c r="C16" s="4">
        <v>14</v>
      </c>
      <c r="D16" s="1">
        <v>812088</v>
      </c>
      <c r="E16" s="4">
        <v>831708</v>
      </c>
      <c r="F16" s="3" t="s">
        <v>76</v>
      </c>
      <c r="G16" s="17">
        <f t="shared" si="1"/>
        <v>19620</v>
      </c>
      <c r="H16" s="53">
        <f t="shared" si="0"/>
        <v>2.3590009955417046E-2</v>
      </c>
    </row>
    <row r="17" spans="1:8" ht="15" customHeight="1" thickBot="1" x14ac:dyDescent="0.25">
      <c r="A17" s="54" t="s">
        <v>36</v>
      </c>
      <c r="B17" s="55" t="s">
        <v>14</v>
      </c>
      <c r="C17" s="56">
        <v>15</v>
      </c>
      <c r="D17" s="57">
        <v>807314</v>
      </c>
      <c r="E17" s="56">
        <v>831708</v>
      </c>
      <c r="F17" s="55" t="s">
        <v>77</v>
      </c>
      <c r="G17" s="58">
        <f t="shared" si="1"/>
        <v>24394</v>
      </c>
      <c r="H17" s="59">
        <f t="shared" si="0"/>
        <v>2.9330005242224434E-2</v>
      </c>
    </row>
    <row r="18" spans="1:8" ht="15" customHeight="1" x14ac:dyDescent="0.2">
      <c r="A18" s="46" t="s">
        <v>43</v>
      </c>
      <c r="B18" s="47" t="s">
        <v>15</v>
      </c>
      <c r="C18" s="48">
        <v>16</v>
      </c>
      <c r="D18" s="49">
        <v>573693</v>
      </c>
      <c r="E18" s="48">
        <v>554472</v>
      </c>
      <c r="F18" s="47" t="s">
        <v>78</v>
      </c>
      <c r="G18" s="50">
        <f>D18-E18</f>
        <v>19221</v>
      </c>
      <c r="H18" s="51">
        <f t="shared" si="0"/>
        <v>3.4665411418430506E-2</v>
      </c>
    </row>
    <row r="19" spans="1:8" ht="15" customHeight="1" x14ac:dyDescent="0.2">
      <c r="A19" s="52" t="s">
        <v>43</v>
      </c>
      <c r="B19" s="3" t="s">
        <v>16</v>
      </c>
      <c r="C19" s="4">
        <v>17</v>
      </c>
      <c r="D19" s="1">
        <v>706023</v>
      </c>
      <c r="E19" s="4">
        <v>693090</v>
      </c>
      <c r="F19" s="3" t="s">
        <v>79</v>
      </c>
      <c r="G19" s="17">
        <f>D19-E19</f>
        <v>12933</v>
      </c>
      <c r="H19" s="53">
        <f t="shared" si="0"/>
        <v>1.8659914296844566E-2</v>
      </c>
    </row>
    <row r="20" spans="1:8" ht="15" customHeight="1" x14ac:dyDescent="0.2">
      <c r="A20" s="52" t="s">
        <v>43</v>
      </c>
      <c r="B20" s="3" t="s">
        <v>17</v>
      </c>
      <c r="C20" s="4">
        <v>18</v>
      </c>
      <c r="D20" s="1">
        <v>710107</v>
      </c>
      <c r="E20" s="4">
        <v>693090</v>
      </c>
      <c r="F20" s="3" t="s">
        <v>80</v>
      </c>
      <c r="G20" s="17">
        <f>D20-E20</f>
        <v>17017</v>
      </c>
      <c r="H20" s="53">
        <f t="shared" si="0"/>
        <v>2.4552366936472898E-2</v>
      </c>
    </row>
    <row r="21" spans="1:8" ht="15" customHeight="1" x14ac:dyDescent="0.2">
      <c r="A21" s="52" t="s">
        <v>43</v>
      </c>
      <c r="B21" s="3" t="s">
        <v>18</v>
      </c>
      <c r="C21" s="4">
        <v>19</v>
      </c>
      <c r="D21" s="1">
        <v>534325</v>
      </c>
      <c r="E21" s="4">
        <v>554472</v>
      </c>
      <c r="F21" s="3" t="s">
        <v>81</v>
      </c>
      <c r="G21" s="17">
        <f>E21-D21</f>
        <v>20147</v>
      </c>
      <c r="H21" s="53">
        <f t="shared" si="0"/>
        <v>3.6335468698148868E-2</v>
      </c>
    </row>
    <row r="22" spans="1:8" ht="15" customHeight="1" x14ac:dyDescent="0.2">
      <c r="A22" s="52" t="s">
        <v>43</v>
      </c>
      <c r="B22" s="3" t="s">
        <v>19</v>
      </c>
      <c r="C22" s="4">
        <v>20</v>
      </c>
      <c r="D22" s="1">
        <v>561322</v>
      </c>
      <c r="E22" s="4">
        <v>554472</v>
      </c>
      <c r="F22" s="3" t="s">
        <v>82</v>
      </c>
      <c r="G22" s="17">
        <f>D22-E22</f>
        <v>6850</v>
      </c>
      <c r="H22" s="53">
        <f t="shared" si="0"/>
        <v>1.235409542772223E-2</v>
      </c>
    </row>
    <row r="23" spans="1:8" ht="15" customHeight="1" x14ac:dyDescent="0.2">
      <c r="A23" s="52" t="s">
        <v>43</v>
      </c>
      <c r="B23" s="3" t="s">
        <v>20</v>
      </c>
      <c r="C23" s="4">
        <v>21</v>
      </c>
      <c r="D23" s="1">
        <v>534415</v>
      </c>
      <c r="E23" s="4">
        <v>554472</v>
      </c>
      <c r="F23" s="3" t="s">
        <v>83</v>
      </c>
      <c r="G23" s="17">
        <f>E23-D23</f>
        <v>20057</v>
      </c>
      <c r="H23" s="53">
        <f t="shared" si="0"/>
        <v>3.6173152115886828E-2</v>
      </c>
    </row>
    <row r="24" spans="1:8" ht="15" customHeight="1" x14ac:dyDescent="0.2">
      <c r="A24" s="52" t="s">
        <v>43</v>
      </c>
      <c r="B24" s="3" t="s">
        <v>21</v>
      </c>
      <c r="C24" s="4">
        <v>22</v>
      </c>
      <c r="D24" s="1">
        <v>585032</v>
      </c>
      <c r="E24" s="4">
        <v>554472</v>
      </c>
      <c r="F24" s="3" t="s">
        <v>84</v>
      </c>
      <c r="G24" s="17">
        <f>D24-E24</f>
        <v>30560</v>
      </c>
      <c r="H24" s="53">
        <f t="shared" si="0"/>
        <v>5.5115497265867348E-2</v>
      </c>
    </row>
    <row r="25" spans="1:8" ht="15" customHeight="1" x14ac:dyDescent="0.2">
      <c r="A25" s="52" t="s">
        <v>43</v>
      </c>
      <c r="B25" s="3" t="s">
        <v>22</v>
      </c>
      <c r="C25" s="4">
        <v>23</v>
      </c>
      <c r="D25" s="1">
        <v>511399</v>
      </c>
      <c r="E25" s="4">
        <v>554472</v>
      </c>
      <c r="F25" s="3" t="s">
        <v>85</v>
      </c>
      <c r="G25" s="17">
        <f>E25-D25</f>
        <v>43073</v>
      </c>
      <c r="H25" s="53">
        <f t="shared" si="0"/>
        <v>7.7682912753033517E-2</v>
      </c>
    </row>
    <row r="26" spans="1:8" ht="15" customHeight="1" x14ac:dyDescent="0.2">
      <c r="A26" s="52" t="s">
        <v>43</v>
      </c>
      <c r="B26" s="3" t="s">
        <v>23</v>
      </c>
      <c r="C26" s="4">
        <v>24</v>
      </c>
      <c r="D26" s="1">
        <v>575372</v>
      </c>
      <c r="E26" s="4">
        <v>554472</v>
      </c>
      <c r="F26" s="3" t="s">
        <v>86</v>
      </c>
      <c r="G26" s="17">
        <f>D26-E26</f>
        <v>20900</v>
      </c>
      <c r="H26" s="53">
        <f t="shared" si="0"/>
        <v>3.7693517436407968E-2</v>
      </c>
    </row>
    <row r="27" spans="1:8" ht="15" customHeight="1" thickBot="1" x14ac:dyDescent="0.25">
      <c r="A27" s="54" t="s">
        <v>43</v>
      </c>
      <c r="B27" s="55" t="s">
        <v>24</v>
      </c>
      <c r="C27" s="56">
        <v>25</v>
      </c>
      <c r="D27" s="57">
        <v>446561</v>
      </c>
      <c r="E27" s="56">
        <v>415854</v>
      </c>
      <c r="F27" s="55" t="s">
        <v>87</v>
      </c>
      <c r="G27" s="58">
        <f>D27-E27</f>
        <v>30707</v>
      </c>
      <c r="H27" s="59">
        <f t="shared" si="0"/>
        <v>7.3840819133638241E-2</v>
      </c>
    </row>
    <row r="28" spans="1:8" ht="15" customHeight="1" x14ac:dyDescent="0.2">
      <c r="A28" s="46" t="s">
        <v>45</v>
      </c>
      <c r="B28" s="47" t="s">
        <v>26</v>
      </c>
      <c r="C28" s="48">
        <v>26</v>
      </c>
      <c r="D28" s="49">
        <v>672823</v>
      </c>
      <c r="E28" s="48">
        <v>693090</v>
      </c>
      <c r="F28" s="47" t="s">
        <v>88</v>
      </c>
      <c r="G28" s="50">
        <f>E28-D28</f>
        <v>20267</v>
      </c>
      <c r="H28" s="51">
        <f t="shared" si="0"/>
        <v>2.9241512646265275E-2</v>
      </c>
    </row>
    <row r="29" spans="1:8" ht="15" customHeight="1" x14ac:dyDescent="0.2">
      <c r="A29" s="52" t="s">
        <v>45</v>
      </c>
      <c r="B29" s="3" t="s">
        <v>27</v>
      </c>
      <c r="C29" s="4">
        <v>27</v>
      </c>
      <c r="D29" s="1">
        <v>510627</v>
      </c>
      <c r="E29" s="4">
        <v>554472</v>
      </c>
      <c r="F29" s="3" t="s">
        <v>89</v>
      </c>
      <c r="G29" s="17">
        <f>E29-D29</f>
        <v>43845</v>
      </c>
      <c r="H29" s="53">
        <f t="shared" si="0"/>
        <v>7.9075228325325722E-2</v>
      </c>
    </row>
    <row r="30" spans="1:8" ht="15" customHeight="1" thickBot="1" x14ac:dyDescent="0.25">
      <c r="A30" s="54" t="s">
        <v>45</v>
      </c>
      <c r="B30" s="55" t="s">
        <v>28</v>
      </c>
      <c r="C30" s="56">
        <v>28</v>
      </c>
      <c r="D30" s="57">
        <v>841620</v>
      </c>
      <c r="E30" s="56">
        <v>831708</v>
      </c>
      <c r="F30" s="55" t="s">
        <v>90</v>
      </c>
      <c r="G30" s="58">
        <f>D30-E30</f>
        <v>9912</v>
      </c>
      <c r="H30" s="59">
        <f t="shared" si="0"/>
        <v>1.1917644173195401E-2</v>
      </c>
    </row>
    <row r="31" spans="1:8" ht="15" customHeight="1" thickBot="1" x14ac:dyDescent="0.25">
      <c r="A31" s="60" t="s">
        <v>47</v>
      </c>
      <c r="B31" s="61" t="s">
        <v>29</v>
      </c>
      <c r="C31" s="62">
        <v>29</v>
      </c>
      <c r="D31" s="63">
        <v>656826</v>
      </c>
      <c r="E31" s="62">
        <v>693090</v>
      </c>
      <c r="F31" s="61" t="s">
        <v>91</v>
      </c>
      <c r="G31" s="64">
        <f>E31-D31</f>
        <v>36264</v>
      </c>
      <c r="H31" s="65">
        <f t="shared" si="0"/>
        <v>5.2322209236895643E-2</v>
      </c>
    </row>
    <row r="32" spans="1:8" ht="15" customHeight="1" x14ac:dyDescent="0.2">
      <c r="A32" s="46" t="s">
        <v>44</v>
      </c>
      <c r="B32" s="47" t="s">
        <v>30</v>
      </c>
      <c r="C32" s="48">
        <v>30</v>
      </c>
      <c r="D32" s="49">
        <v>688891</v>
      </c>
      <c r="E32" s="48">
        <v>693090</v>
      </c>
      <c r="F32" s="47" t="s">
        <v>92</v>
      </c>
      <c r="G32" s="50">
        <f>E32-D32</f>
        <v>4199</v>
      </c>
      <c r="H32" s="51">
        <f t="shared" si="0"/>
        <v>6.0583762570517539E-3</v>
      </c>
    </row>
    <row r="33" spans="1:8" ht="15" customHeight="1" x14ac:dyDescent="0.2">
      <c r="A33" s="52" t="s">
        <v>44</v>
      </c>
      <c r="B33" s="3" t="s">
        <v>31</v>
      </c>
      <c r="C33" s="4">
        <v>31</v>
      </c>
      <c r="D33" s="1">
        <v>683771</v>
      </c>
      <c r="E33" s="4">
        <v>693090</v>
      </c>
      <c r="F33" s="3" t="s">
        <v>93</v>
      </c>
      <c r="G33" s="17">
        <f>E33-D33</f>
        <v>9319</v>
      </c>
      <c r="H33" s="53">
        <f t="shared" si="0"/>
        <v>1.344558426755544E-2</v>
      </c>
    </row>
    <row r="34" spans="1:8" ht="15" customHeight="1" x14ac:dyDescent="0.2">
      <c r="A34" s="52" t="s">
        <v>44</v>
      </c>
      <c r="B34" s="3" t="s">
        <v>32</v>
      </c>
      <c r="C34" s="4">
        <v>32</v>
      </c>
      <c r="D34" s="1">
        <v>710137</v>
      </c>
      <c r="E34" s="4">
        <v>693090</v>
      </c>
      <c r="F34" s="3" t="s">
        <v>94</v>
      </c>
      <c r="G34" s="17">
        <f>D34-E34</f>
        <v>17047</v>
      </c>
      <c r="H34" s="53">
        <f t="shared" si="0"/>
        <v>2.4595651358409441E-2</v>
      </c>
    </row>
    <row r="35" spans="1:8" ht="15" customHeight="1" thickBot="1" x14ac:dyDescent="0.25">
      <c r="A35" s="54" t="s">
        <v>44</v>
      </c>
      <c r="B35" s="55" t="s">
        <v>33</v>
      </c>
      <c r="C35" s="56">
        <v>33</v>
      </c>
      <c r="D35" s="57">
        <v>696858</v>
      </c>
      <c r="E35" s="56">
        <v>693090</v>
      </c>
      <c r="F35" s="55" t="s">
        <v>95</v>
      </c>
      <c r="G35" s="58">
        <f>D35-E35</f>
        <v>3768</v>
      </c>
      <c r="H35" s="59">
        <f t="shared" si="0"/>
        <v>5.4365233952300565E-3</v>
      </c>
    </row>
    <row r="36" spans="1:8" ht="15" customHeight="1" x14ac:dyDescent="0.2">
      <c r="A36" s="46" t="s">
        <v>46</v>
      </c>
      <c r="B36" s="47" t="s">
        <v>34</v>
      </c>
      <c r="C36" s="48">
        <v>34</v>
      </c>
      <c r="D36" s="49">
        <v>636739</v>
      </c>
      <c r="E36" s="48">
        <v>693090</v>
      </c>
      <c r="F36" s="47" t="s">
        <v>96</v>
      </c>
      <c r="G36" s="50">
        <f>E36-D36</f>
        <v>56351</v>
      </c>
      <c r="H36" s="51">
        <f t="shared" si="0"/>
        <v>8.130401535154165E-2</v>
      </c>
    </row>
    <row r="37" spans="1:8" ht="15" customHeight="1" x14ac:dyDescent="0.2">
      <c r="A37" s="52" t="s">
        <v>46</v>
      </c>
      <c r="B37" s="3" t="s">
        <v>35</v>
      </c>
      <c r="C37" s="4">
        <v>35</v>
      </c>
      <c r="D37" s="1">
        <v>707907</v>
      </c>
      <c r="E37" s="4">
        <v>693090</v>
      </c>
      <c r="F37" s="3" t="s">
        <v>97</v>
      </c>
      <c r="G37" s="17">
        <f t="shared" ref="G37:G42" si="2">D37-E37</f>
        <v>14817</v>
      </c>
      <c r="H37" s="53">
        <f t="shared" si="0"/>
        <v>2.1378175994459594E-2</v>
      </c>
    </row>
    <row r="38" spans="1:8" ht="15" customHeight="1" thickBot="1" x14ac:dyDescent="0.25">
      <c r="A38" s="54" t="s">
        <v>46</v>
      </c>
      <c r="B38" s="55" t="s">
        <v>37</v>
      </c>
      <c r="C38" s="56">
        <v>36</v>
      </c>
      <c r="D38" s="57">
        <v>423930</v>
      </c>
      <c r="E38" s="56">
        <v>415854</v>
      </c>
      <c r="F38" s="55" t="s">
        <v>98</v>
      </c>
      <c r="G38" s="58">
        <f t="shared" si="2"/>
        <v>8076</v>
      </c>
      <c r="H38" s="59">
        <f t="shared" si="0"/>
        <v>1.9420277308863206E-2</v>
      </c>
    </row>
    <row r="39" spans="1:8" ht="15" customHeight="1" x14ac:dyDescent="0.2">
      <c r="A39" s="41" t="s">
        <v>48</v>
      </c>
      <c r="B39" s="41" t="s">
        <v>38</v>
      </c>
      <c r="C39" s="42">
        <v>37</v>
      </c>
      <c r="D39" s="43">
        <v>705821</v>
      </c>
      <c r="E39" s="42">
        <v>693090</v>
      </c>
      <c r="F39" s="41" t="s">
        <v>99</v>
      </c>
      <c r="G39" s="44">
        <f t="shared" si="2"/>
        <v>12731</v>
      </c>
      <c r="H39" s="45">
        <f t="shared" si="0"/>
        <v>1.8368465855805163E-2</v>
      </c>
    </row>
    <row r="40" spans="1:8" ht="15" customHeight="1" x14ac:dyDescent="0.2">
      <c r="A40" s="3" t="s">
        <v>48</v>
      </c>
      <c r="B40" s="3" t="s">
        <v>39</v>
      </c>
      <c r="C40" s="4">
        <v>38</v>
      </c>
      <c r="D40" s="1">
        <v>701089</v>
      </c>
      <c r="E40" s="4">
        <v>693090</v>
      </c>
      <c r="F40" s="3" t="s">
        <v>100</v>
      </c>
      <c r="G40" s="17">
        <f t="shared" si="2"/>
        <v>7999</v>
      </c>
      <c r="H40" s="18">
        <f t="shared" si="0"/>
        <v>1.1541069702347459E-2</v>
      </c>
    </row>
    <row r="41" spans="1:8" ht="15" customHeight="1" x14ac:dyDescent="0.2">
      <c r="A41" s="3" t="s">
        <v>48</v>
      </c>
      <c r="B41" s="3" t="s">
        <v>40</v>
      </c>
      <c r="C41" s="4">
        <v>39</v>
      </c>
      <c r="D41" s="1">
        <v>693495</v>
      </c>
      <c r="E41" s="4">
        <v>693090</v>
      </c>
      <c r="F41" s="3" t="s">
        <v>101</v>
      </c>
      <c r="G41" s="17">
        <f t="shared" si="2"/>
        <v>405</v>
      </c>
      <c r="H41" s="18">
        <f t="shared" si="0"/>
        <v>5.8433969614335804E-4</v>
      </c>
    </row>
    <row r="42" spans="1:8" ht="15" customHeight="1" x14ac:dyDescent="0.2">
      <c r="A42" s="3" t="s">
        <v>48</v>
      </c>
      <c r="B42" s="3" t="s">
        <v>41</v>
      </c>
      <c r="C42" s="4">
        <v>40</v>
      </c>
      <c r="D42" s="1">
        <v>713240</v>
      </c>
      <c r="E42" s="4">
        <v>693090</v>
      </c>
      <c r="F42" s="3" t="s">
        <v>102</v>
      </c>
      <c r="G42" s="17">
        <f t="shared" si="2"/>
        <v>20150</v>
      </c>
      <c r="H42" s="18">
        <f t="shared" si="0"/>
        <v>2.907270340071275E-2</v>
      </c>
    </row>
    <row r="43" spans="1:8" ht="15" customHeight="1" x14ac:dyDescent="0.2">
      <c r="A43" s="3" t="s">
        <v>48</v>
      </c>
      <c r="B43" s="3" t="s">
        <v>42</v>
      </c>
      <c r="C43" s="4">
        <v>41</v>
      </c>
      <c r="D43" s="1">
        <v>503427</v>
      </c>
      <c r="E43" s="4">
        <v>554472</v>
      </c>
      <c r="F43" s="3" t="s">
        <v>103</v>
      </c>
      <c r="G43" s="17">
        <f>E43-D43</f>
        <v>51045</v>
      </c>
      <c r="H43" s="18">
        <f t="shared" si="0"/>
        <v>9.2060554906289227E-2</v>
      </c>
    </row>
    <row r="44" spans="1:8" ht="15" customHeight="1" x14ac:dyDescent="0.2">
      <c r="A44" s="196" t="s">
        <v>51</v>
      </c>
      <c r="B44" s="196"/>
      <c r="C44" s="196"/>
      <c r="D44" s="5">
        <f>SUM(D3:D43)</f>
        <v>27723675</v>
      </c>
      <c r="E44" s="198"/>
      <c r="F44" s="198"/>
      <c r="G44" s="198"/>
      <c r="H44" s="198"/>
    </row>
  </sheetData>
  <mergeCells count="3">
    <mergeCell ref="A44:C44"/>
    <mergeCell ref="A1:H1"/>
    <mergeCell ref="E44:H4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DC37A-25FC-1642-B33E-9D16B8346282}">
  <sheetPr codeName="Sheet3"/>
  <dimension ref="A1:P54"/>
  <sheetViews>
    <sheetView zoomScale="80" zoomScaleNormal="80" workbookViewId="0">
      <selection activeCell="B12" sqref="B12"/>
    </sheetView>
  </sheetViews>
  <sheetFormatPr baseColWidth="10" defaultRowHeight="15" outlineLevelRow="2" x14ac:dyDescent="0.2"/>
  <cols>
    <col min="1" max="1" width="14" customWidth="1"/>
    <col min="2" max="2" width="16.5" customWidth="1"/>
    <col min="3" max="3" width="14.6640625" customWidth="1"/>
    <col min="11" max="11" width="12.1640625" customWidth="1"/>
    <col min="12" max="12" width="11.5" customWidth="1"/>
    <col min="13" max="13" width="12.5" customWidth="1"/>
    <col min="14" max="14" width="12.6640625" customWidth="1"/>
    <col min="15" max="15" width="12.1640625" customWidth="1"/>
    <col min="16" max="16" width="12.6640625" customWidth="1"/>
  </cols>
  <sheetData>
    <row r="1" spans="1:16" ht="49" thickBot="1" x14ac:dyDescent="0.25">
      <c r="A1" s="106" t="s">
        <v>54</v>
      </c>
      <c r="B1" s="107" t="s">
        <v>137</v>
      </c>
      <c r="C1" s="107" t="s">
        <v>138</v>
      </c>
      <c r="D1" s="108" t="s">
        <v>136</v>
      </c>
      <c r="E1" s="108" t="s">
        <v>155</v>
      </c>
      <c r="F1" s="108" t="s">
        <v>150</v>
      </c>
      <c r="G1" s="108" t="s">
        <v>151</v>
      </c>
      <c r="H1" s="108" t="s">
        <v>152</v>
      </c>
      <c r="I1" s="108" t="s">
        <v>153</v>
      </c>
      <c r="J1" s="108" t="s">
        <v>154</v>
      </c>
      <c r="K1" s="108" t="s">
        <v>156</v>
      </c>
      <c r="L1" s="108" t="s">
        <v>157</v>
      </c>
      <c r="M1" s="108" t="s">
        <v>158</v>
      </c>
      <c r="N1" s="108" t="s">
        <v>159</v>
      </c>
      <c r="O1" s="108" t="s">
        <v>160</v>
      </c>
      <c r="P1" s="109" t="s">
        <v>161</v>
      </c>
    </row>
    <row r="2" spans="1:16" outlineLevel="2" x14ac:dyDescent="0.2">
      <c r="A2" s="80" t="s">
        <v>0</v>
      </c>
      <c r="B2" s="67" t="s">
        <v>1</v>
      </c>
      <c r="C2" s="67">
        <v>1</v>
      </c>
      <c r="D2" s="67">
        <v>601715</v>
      </c>
      <c r="E2" s="67"/>
      <c r="F2" s="66"/>
      <c r="G2" s="67"/>
      <c r="H2" s="67"/>
      <c r="I2" s="67" t="str">
        <f>IF(H2&lt;&gt;"", IF(RANK(H2, $H$2:$H$51)&lt;=($B$54-$G$52), RANK(H2, $H$2:$H$51), ""), "")</f>
        <v/>
      </c>
      <c r="J2" s="67" t="str">
        <f>IF(G2&lt;&gt;"", IF(I2&lt;&gt;"", G2+1, G2), "")</f>
        <v/>
      </c>
      <c r="K2" s="67"/>
      <c r="L2" s="66">
        <f>D2/$K$7</f>
        <v>6.6481233910439848</v>
      </c>
      <c r="M2" s="67">
        <f>_xlfn.FLOOR.MATH(L2)</f>
        <v>6</v>
      </c>
      <c r="N2" s="66">
        <f>L2-M2</f>
        <v>0.64812339104398475</v>
      </c>
      <c r="O2" s="67" t="str">
        <f>IF(RANK(N2,$N$2:$N$6)&lt;=($J$7-$M$7), RANK(N2,$N$2:$N$6), "")</f>
        <v/>
      </c>
      <c r="P2" s="85">
        <f>IF(O2&lt;&gt;"", M2+1, M2)</f>
        <v>6</v>
      </c>
    </row>
    <row r="3" spans="1:16" outlineLevel="2" x14ac:dyDescent="0.2">
      <c r="A3" s="95" t="s">
        <v>0</v>
      </c>
      <c r="B3" s="69" t="s">
        <v>2</v>
      </c>
      <c r="C3" s="69">
        <v>2</v>
      </c>
      <c r="D3" s="69">
        <v>658716</v>
      </c>
      <c r="E3" s="69"/>
      <c r="F3" s="68"/>
      <c r="G3" s="69"/>
      <c r="H3" s="69"/>
      <c r="I3" s="69" t="str">
        <f t="shared" ref="I3:I51" si="0">IF(H3&lt;&gt;"", IF(RANK(H3, $H$2:$H$51)&lt;=($B$54-$G$52), RANK(H3, $H$2:$H$51), ""), "")</f>
        <v/>
      </c>
      <c r="J3" s="69" t="str">
        <f t="shared" ref="J3:J51" si="1">IF(G3&lt;&gt;"", IF(I3&lt;&gt;"", G3+1, G3), "")</f>
        <v/>
      </c>
      <c r="K3" s="69"/>
      <c r="L3" s="68">
        <f t="shared" ref="L3:L6" si="2">D3/$K$7</f>
        <v>7.2779060645902618</v>
      </c>
      <c r="M3" s="69">
        <f t="shared" ref="M3:M50" si="3">_xlfn.FLOOR.MATH(L3)</f>
        <v>7</v>
      </c>
      <c r="N3" s="68">
        <f t="shared" ref="N3:N50" si="4">L3-M3</f>
        <v>0.27790606459026179</v>
      </c>
      <c r="O3" s="69" t="str">
        <f t="shared" ref="O3:O6" si="5">IF(RANK(N3,$N$2:$N$6)&lt;=($J$7-$M$7), RANK(N3,$N$2:$N$6), "")</f>
        <v/>
      </c>
      <c r="P3" s="86">
        <f t="shared" ref="P3:P50" si="6">IF(O3&lt;&gt;"", M3+1, M3)</f>
        <v>7</v>
      </c>
    </row>
    <row r="4" spans="1:16" outlineLevel="2" x14ac:dyDescent="0.2">
      <c r="A4" s="95" t="s">
        <v>0</v>
      </c>
      <c r="B4" s="69" t="s">
        <v>3</v>
      </c>
      <c r="C4" s="69">
        <v>3</v>
      </c>
      <c r="D4" s="69">
        <v>524552</v>
      </c>
      <c r="E4" s="69"/>
      <c r="F4" s="68"/>
      <c r="G4" s="69"/>
      <c r="H4" s="69"/>
      <c r="I4" s="69" t="str">
        <f t="shared" si="0"/>
        <v/>
      </c>
      <c r="J4" s="69" t="str">
        <f t="shared" si="1"/>
        <v/>
      </c>
      <c r="K4" s="69"/>
      <c r="L4" s="68">
        <f t="shared" si="2"/>
        <v>5.7955783402755525</v>
      </c>
      <c r="M4" s="69">
        <f t="shared" si="3"/>
        <v>5</v>
      </c>
      <c r="N4" s="68">
        <f t="shared" si="4"/>
        <v>0.79557834027555252</v>
      </c>
      <c r="O4" s="69">
        <f t="shared" si="5"/>
        <v>2</v>
      </c>
      <c r="P4" s="86">
        <f t="shared" si="6"/>
        <v>6</v>
      </c>
    </row>
    <row r="5" spans="1:16" outlineLevel="2" x14ac:dyDescent="0.2">
      <c r="A5" s="95" t="s">
        <v>0</v>
      </c>
      <c r="B5" s="69" t="s">
        <v>4</v>
      </c>
      <c r="C5" s="69">
        <v>4</v>
      </c>
      <c r="D5" s="69">
        <v>840974</v>
      </c>
      <c r="E5" s="69"/>
      <c r="F5" s="68"/>
      <c r="G5" s="69"/>
      <c r="H5" s="69"/>
      <c r="I5" s="69" t="str">
        <f t="shared" si="0"/>
        <v/>
      </c>
      <c r="J5" s="69" t="str">
        <f t="shared" si="1"/>
        <v/>
      </c>
      <c r="K5" s="69"/>
      <c r="L5" s="68">
        <f t="shared" si="2"/>
        <v>9.291606359588549</v>
      </c>
      <c r="M5" s="69">
        <f t="shared" si="3"/>
        <v>9</v>
      </c>
      <c r="N5" s="68">
        <f t="shared" si="4"/>
        <v>0.29160635958854897</v>
      </c>
      <c r="O5" s="69" t="str">
        <f t="shared" si="5"/>
        <v/>
      </c>
      <c r="P5" s="86">
        <f t="shared" si="6"/>
        <v>9</v>
      </c>
    </row>
    <row r="6" spans="1:16" ht="16" outlineLevel="2" thickBot="1" x14ac:dyDescent="0.25">
      <c r="A6" s="101" t="s">
        <v>0</v>
      </c>
      <c r="B6" s="71" t="s">
        <v>5</v>
      </c>
      <c r="C6" s="71">
        <v>5</v>
      </c>
      <c r="D6" s="71">
        <v>813363</v>
      </c>
      <c r="E6" s="71"/>
      <c r="F6" s="70"/>
      <c r="G6" s="71"/>
      <c r="H6" s="71"/>
      <c r="I6" s="71" t="str">
        <f t="shared" si="0"/>
        <v/>
      </c>
      <c r="J6" s="71" t="str">
        <f t="shared" si="1"/>
        <v/>
      </c>
      <c r="K6" s="71"/>
      <c r="L6" s="70">
        <f t="shared" si="2"/>
        <v>8.9865427747516815</v>
      </c>
      <c r="M6" s="71">
        <f t="shared" si="3"/>
        <v>8</v>
      </c>
      <c r="N6" s="70">
        <f t="shared" si="4"/>
        <v>0.98654277475168151</v>
      </c>
      <c r="O6" s="71">
        <f t="shared" si="5"/>
        <v>1</v>
      </c>
      <c r="P6" s="87">
        <f t="shared" si="6"/>
        <v>9</v>
      </c>
    </row>
    <row r="7" spans="1:16" ht="16" outlineLevel="1" thickBot="1" x14ac:dyDescent="0.25">
      <c r="A7" s="110" t="s">
        <v>139</v>
      </c>
      <c r="B7" s="111"/>
      <c r="C7" s="111"/>
      <c r="D7" s="112">
        <f>SUBTOTAL(9,D2:D6)</f>
        <v>3439320</v>
      </c>
      <c r="E7" s="112"/>
      <c r="F7" s="113">
        <f>D7/$E$52</f>
        <v>37.340889844309814</v>
      </c>
      <c r="G7" s="112">
        <f>_xlfn.FLOOR.MATH(F7)</f>
        <v>37</v>
      </c>
      <c r="H7" s="113">
        <f>F7-G7</f>
        <v>0.34088984430981384</v>
      </c>
      <c r="I7" s="112" t="str">
        <f t="shared" si="0"/>
        <v/>
      </c>
      <c r="J7" s="112">
        <f t="shared" si="1"/>
        <v>37</v>
      </c>
      <c r="K7" s="112">
        <f>_xlfn.FLOOR.MATH(D7/(J7+1))+1</f>
        <v>90509</v>
      </c>
      <c r="L7" s="113">
        <f>SUM(L2:L6)</f>
        <v>37.99975693025003</v>
      </c>
      <c r="M7" s="112">
        <f>SUM(M2:M6)</f>
        <v>35</v>
      </c>
      <c r="N7" s="114"/>
      <c r="O7" s="111"/>
      <c r="P7" s="115">
        <f>SUM(P2:P6)</f>
        <v>37</v>
      </c>
    </row>
    <row r="8" spans="1:16" outlineLevel="2" x14ac:dyDescent="0.2">
      <c r="A8" s="80" t="s">
        <v>25</v>
      </c>
      <c r="B8" s="67" t="s">
        <v>6</v>
      </c>
      <c r="C8" s="67">
        <v>6</v>
      </c>
      <c r="D8" s="67">
        <v>764169</v>
      </c>
      <c r="E8" s="67"/>
      <c r="F8" s="66"/>
      <c r="G8" s="67"/>
      <c r="H8" s="67"/>
      <c r="I8" s="67" t="str">
        <f t="shared" si="0"/>
        <v/>
      </c>
      <c r="J8" s="67" t="str">
        <f t="shared" si="1"/>
        <v/>
      </c>
      <c r="K8" s="67"/>
      <c r="L8" s="66">
        <f>D8/$K$10</f>
        <v>8.9165830435695774</v>
      </c>
      <c r="M8" s="67">
        <f t="shared" si="3"/>
        <v>8</v>
      </c>
      <c r="N8" s="66">
        <f t="shared" si="4"/>
        <v>0.91658304356957743</v>
      </c>
      <c r="O8" s="67" t="str">
        <f>IF(RANK(N8,$N$8:$N$9)&lt;=($J$10-$M$10), RANK(N8,$N$8:$N$9), "")</f>
        <v/>
      </c>
      <c r="P8" s="85">
        <f t="shared" si="6"/>
        <v>8</v>
      </c>
    </row>
    <row r="9" spans="1:16" ht="16" outlineLevel="2" thickBot="1" x14ac:dyDescent="0.25">
      <c r="A9" s="101" t="s">
        <v>25</v>
      </c>
      <c r="B9" s="71" t="s">
        <v>7</v>
      </c>
      <c r="C9" s="71">
        <v>7</v>
      </c>
      <c r="D9" s="71">
        <v>692758</v>
      </c>
      <c r="E9" s="71"/>
      <c r="F9" s="70"/>
      <c r="G9" s="71"/>
      <c r="H9" s="71"/>
      <c r="I9" s="71" t="str">
        <f t="shared" si="0"/>
        <v/>
      </c>
      <c r="J9" s="71" t="str">
        <f t="shared" si="1"/>
        <v/>
      </c>
      <c r="K9" s="71"/>
      <c r="L9" s="70">
        <f>D9/$K$10</f>
        <v>8.0833352780565217</v>
      </c>
      <c r="M9" s="71">
        <f t="shared" si="3"/>
        <v>8</v>
      </c>
      <c r="N9" s="70">
        <f t="shared" si="4"/>
        <v>8.3335278056521744E-2</v>
      </c>
      <c r="O9" s="71" t="str">
        <f>IF(RANK(N9,$N$8:$N$9)&lt;=($J$10-$M$10), RANK(N9,$N$8:$N$9), "")</f>
        <v/>
      </c>
      <c r="P9" s="87">
        <f t="shared" si="6"/>
        <v>8</v>
      </c>
    </row>
    <row r="10" spans="1:16" ht="16" outlineLevel="1" thickBot="1" x14ac:dyDescent="0.25">
      <c r="A10" s="110" t="s">
        <v>140</v>
      </c>
      <c r="B10" s="111"/>
      <c r="C10" s="112"/>
      <c r="D10" s="112">
        <f>SUBTOTAL(9,D8:D9)</f>
        <v>1456927</v>
      </c>
      <c r="E10" s="112"/>
      <c r="F10" s="113">
        <f>D10/$E$52</f>
        <v>15.817938027924349</v>
      </c>
      <c r="G10" s="112">
        <f>_xlfn.FLOOR.MATH(F10)</f>
        <v>15</v>
      </c>
      <c r="H10" s="113">
        <f>F10-G10</f>
        <v>0.81793802792434889</v>
      </c>
      <c r="I10" s="112">
        <f t="shared" si="0"/>
        <v>2</v>
      </c>
      <c r="J10" s="112">
        <f t="shared" si="1"/>
        <v>16</v>
      </c>
      <c r="K10" s="112">
        <f>_xlfn.FLOOR.MATH(D10/(J10+1))+1</f>
        <v>85702</v>
      </c>
      <c r="L10" s="113">
        <f>SUM(L8:L9)</f>
        <v>16.999918321626097</v>
      </c>
      <c r="M10" s="112">
        <f>SUM(M8:M9)</f>
        <v>16</v>
      </c>
      <c r="N10" s="114"/>
      <c r="O10" s="111"/>
      <c r="P10" s="115">
        <f>SUM(P8:P9)</f>
        <v>16</v>
      </c>
    </row>
    <row r="11" spans="1:16" outlineLevel="2" x14ac:dyDescent="0.2">
      <c r="A11" s="80" t="s">
        <v>36</v>
      </c>
      <c r="B11" s="67" t="s">
        <v>162</v>
      </c>
      <c r="C11" s="67">
        <v>8</v>
      </c>
      <c r="D11" s="67">
        <v>906815</v>
      </c>
      <c r="E11" s="67"/>
      <c r="F11" s="66"/>
      <c r="G11" s="67"/>
      <c r="H11" s="67"/>
      <c r="I11" s="67" t="str">
        <f t="shared" si="0"/>
        <v/>
      </c>
      <c r="J11" s="67" t="str">
        <f t="shared" si="1"/>
        <v/>
      </c>
      <c r="K11" s="67"/>
      <c r="L11" s="66">
        <f>D11/$K$19</f>
        <v>9.9802445493666152</v>
      </c>
      <c r="M11" s="67">
        <f t="shared" si="3"/>
        <v>9</v>
      </c>
      <c r="N11" s="66">
        <f t="shared" si="4"/>
        <v>0.9802445493666152</v>
      </c>
      <c r="O11" s="67">
        <f>IF(RANK(N11,$N$11:$N$18)&lt;=($J$19-$M$19), RANK(N11,$N$11:$N$18), "")</f>
        <v>1</v>
      </c>
      <c r="P11" s="85">
        <f t="shared" si="6"/>
        <v>10</v>
      </c>
    </row>
    <row r="12" spans="1:16" outlineLevel="2" x14ac:dyDescent="0.2">
      <c r="A12" s="95" t="s">
        <v>36</v>
      </c>
      <c r="B12" s="69" t="s">
        <v>8</v>
      </c>
      <c r="C12" s="69">
        <v>9</v>
      </c>
      <c r="D12" s="69">
        <v>835495</v>
      </c>
      <c r="E12" s="69"/>
      <c r="F12" s="68"/>
      <c r="G12" s="69"/>
      <c r="H12" s="69"/>
      <c r="I12" s="69" t="str">
        <f t="shared" si="0"/>
        <v/>
      </c>
      <c r="J12" s="69" t="str">
        <f t="shared" si="1"/>
        <v/>
      </c>
      <c r="K12" s="69"/>
      <c r="L12" s="68">
        <f t="shared" ref="L12:L18" si="7">D12/$K$19</f>
        <v>9.1953093186295547</v>
      </c>
      <c r="M12" s="69">
        <f t="shared" si="3"/>
        <v>9</v>
      </c>
      <c r="N12" s="68">
        <f t="shared" si="4"/>
        <v>0.1953093186295547</v>
      </c>
      <c r="O12" s="69" t="str">
        <f t="shared" ref="O12:O18" si="8">IF(RANK(N12,$N$11:$N$18)&lt;=($J$19-$M$19), RANK(N12,$N$11:$N$18), "")</f>
        <v/>
      </c>
      <c r="P12" s="86">
        <f t="shared" si="6"/>
        <v>9</v>
      </c>
    </row>
    <row r="13" spans="1:16" outlineLevel="2" x14ac:dyDescent="0.2">
      <c r="A13" s="95" t="s">
        <v>36</v>
      </c>
      <c r="B13" s="69" t="s">
        <v>9</v>
      </c>
      <c r="C13" s="69">
        <v>10</v>
      </c>
      <c r="D13" s="69">
        <v>831485</v>
      </c>
      <c r="E13" s="69"/>
      <c r="F13" s="68"/>
      <c r="G13" s="69"/>
      <c r="H13" s="69"/>
      <c r="I13" s="69" t="str">
        <f t="shared" si="0"/>
        <v/>
      </c>
      <c r="J13" s="69" t="str">
        <f t="shared" si="1"/>
        <v/>
      </c>
      <c r="K13" s="69"/>
      <c r="L13" s="68">
        <f t="shared" si="7"/>
        <v>9.1511759720892361</v>
      </c>
      <c r="M13" s="69">
        <f t="shared" si="3"/>
        <v>9</v>
      </c>
      <c r="N13" s="68">
        <f t="shared" si="4"/>
        <v>0.15117597208923605</v>
      </c>
      <c r="O13" s="69" t="str">
        <f t="shared" si="8"/>
        <v/>
      </c>
      <c r="P13" s="86">
        <f t="shared" si="6"/>
        <v>9</v>
      </c>
    </row>
    <row r="14" spans="1:16" outlineLevel="2" x14ac:dyDescent="0.2">
      <c r="A14" s="95" t="s">
        <v>36</v>
      </c>
      <c r="B14" s="69" t="s">
        <v>10</v>
      </c>
      <c r="C14" s="69">
        <v>11</v>
      </c>
      <c r="D14" s="69">
        <v>830011</v>
      </c>
      <c r="E14" s="69"/>
      <c r="F14" s="68"/>
      <c r="G14" s="69"/>
      <c r="H14" s="69"/>
      <c r="I14" s="69" t="str">
        <f t="shared" si="0"/>
        <v/>
      </c>
      <c r="J14" s="69" t="str">
        <f t="shared" si="1"/>
        <v/>
      </c>
      <c r="K14" s="69"/>
      <c r="L14" s="68">
        <f t="shared" si="7"/>
        <v>9.1349533903434921</v>
      </c>
      <c r="M14" s="69">
        <f t="shared" si="3"/>
        <v>9</v>
      </c>
      <c r="N14" s="68">
        <f t="shared" si="4"/>
        <v>0.13495339034349207</v>
      </c>
      <c r="O14" s="69" t="str">
        <f t="shared" si="8"/>
        <v/>
      </c>
      <c r="P14" s="86">
        <f t="shared" si="6"/>
        <v>9</v>
      </c>
    </row>
    <row r="15" spans="1:16" outlineLevel="2" x14ac:dyDescent="0.2">
      <c r="A15" s="95" t="s">
        <v>36</v>
      </c>
      <c r="B15" s="69" t="s">
        <v>11</v>
      </c>
      <c r="C15" s="69">
        <v>12</v>
      </c>
      <c r="D15" s="69">
        <v>831483</v>
      </c>
      <c r="E15" s="69"/>
      <c r="F15" s="68"/>
      <c r="G15" s="69"/>
      <c r="H15" s="69"/>
      <c r="I15" s="69" t="str">
        <f t="shared" si="0"/>
        <v/>
      </c>
      <c r="J15" s="69" t="str">
        <f t="shared" si="1"/>
        <v/>
      </c>
      <c r="K15" s="69"/>
      <c r="L15" s="68">
        <f t="shared" si="7"/>
        <v>9.1511539604450753</v>
      </c>
      <c r="M15" s="69">
        <f t="shared" si="3"/>
        <v>9</v>
      </c>
      <c r="N15" s="68">
        <f t="shared" si="4"/>
        <v>0.15115396044507534</v>
      </c>
      <c r="O15" s="69" t="str">
        <f t="shared" si="8"/>
        <v/>
      </c>
      <c r="P15" s="86">
        <f t="shared" si="6"/>
        <v>9</v>
      </c>
    </row>
    <row r="16" spans="1:16" outlineLevel="2" x14ac:dyDescent="0.2">
      <c r="A16" s="95" t="s">
        <v>36</v>
      </c>
      <c r="B16" s="69" t="s">
        <v>12</v>
      </c>
      <c r="C16" s="69">
        <v>13</v>
      </c>
      <c r="D16" s="69">
        <v>687287</v>
      </c>
      <c r="E16" s="69"/>
      <c r="F16" s="68"/>
      <c r="G16" s="69"/>
      <c r="H16" s="69"/>
      <c r="I16" s="69" t="str">
        <f t="shared" si="0"/>
        <v/>
      </c>
      <c r="J16" s="69" t="str">
        <f t="shared" si="1"/>
        <v/>
      </c>
      <c r="K16" s="69"/>
      <c r="L16" s="68">
        <f t="shared" si="7"/>
        <v>7.564158439814662</v>
      </c>
      <c r="M16" s="69">
        <f t="shared" si="3"/>
        <v>7</v>
      </c>
      <c r="N16" s="68">
        <f t="shared" si="4"/>
        <v>0.56415843981466196</v>
      </c>
      <c r="O16" s="69" t="str">
        <f t="shared" si="8"/>
        <v/>
      </c>
      <c r="P16" s="86">
        <f t="shared" si="6"/>
        <v>7</v>
      </c>
    </row>
    <row r="17" spans="1:16" outlineLevel="2" x14ac:dyDescent="0.2">
      <c r="A17" s="95" t="s">
        <v>36</v>
      </c>
      <c r="B17" s="69" t="s">
        <v>13</v>
      </c>
      <c r="C17" s="69">
        <v>14</v>
      </c>
      <c r="D17" s="69">
        <v>812088</v>
      </c>
      <c r="E17" s="69"/>
      <c r="F17" s="68"/>
      <c r="G17" s="69"/>
      <c r="H17" s="69"/>
      <c r="I17" s="69" t="str">
        <f t="shared" si="0"/>
        <v/>
      </c>
      <c r="J17" s="69" t="str">
        <f t="shared" si="1"/>
        <v/>
      </c>
      <c r="K17" s="69"/>
      <c r="L17" s="68">
        <f t="shared" si="7"/>
        <v>8.9376960412057986</v>
      </c>
      <c r="M17" s="69">
        <f t="shared" si="3"/>
        <v>8</v>
      </c>
      <c r="N17" s="68">
        <f t="shared" si="4"/>
        <v>0.93769604120579864</v>
      </c>
      <c r="O17" s="69">
        <f t="shared" si="8"/>
        <v>2</v>
      </c>
      <c r="P17" s="86">
        <f t="shared" si="6"/>
        <v>9</v>
      </c>
    </row>
    <row r="18" spans="1:16" ht="16" outlineLevel="2" thickBot="1" x14ac:dyDescent="0.25">
      <c r="A18" s="101" t="s">
        <v>36</v>
      </c>
      <c r="B18" s="71" t="s">
        <v>14</v>
      </c>
      <c r="C18" s="71">
        <v>15</v>
      </c>
      <c r="D18" s="71">
        <v>807314</v>
      </c>
      <c r="E18" s="71"/>
      <c r="F18" s="70"/>
      <c r="G18" s="71"/>
      <c r="H18" s="71"/>
      <c r="I18" s="71" t="str">
        <f t="shared" si="0"/>
        <v/>
      </c>
      <c r="J18" s="71" t="str">
        <f t="shared" si="1"/>
        <v/>
      </c>
      <c r="K18" s="71"/>
      <c r="L18" s="70">
        <f t="shared" si="7"/>
        <v>8.8851542465964499</v>
      </c>
      <c r="M18" s="71">
        <f t="shared" si="3"/>
        <v>8</v>
      </c>
      <c r="N18" s="70">
        <f t="shared" si="4"/>
        <v>0.88515424659644992</v>
      </c>
      <c r="O18" s="71">
        <f t="shared" si="8"/>
        <v>3</v>
      </c>
      <c r="P18" s="87">
        <f t="shared" si="6"/>
        <v>9</v>
      </c>
    </row>
    <row r="19" spans="1:16" ht="16" outlineLevel="1" thickBot="1" x14ac:dyDescent="0.25">
      <c r="A19" s="110" t="s">
        <v>141</v>
      </c>
      <c r="B19" s="111"/>
      <c r="C19" s="112"/>
      <c r="D19" s="112">
        <f>SUBTOTAL(9,D11:D18)</f>
        <v>6541978</v>
      </c>
      <c r="E19" s="112"/>
      <c r="F19" s="113">
        <f>D19/$E$52</f>
        <v>71.026621501313699</v>
      </c>
      <c r="G19" s="112">
        <f>_xlfn.FLOOR.MATH(F19)</f>
        <v>71</v>
      </c>
      <c r="H19" s="113">
        <f>F19-G19</f>
        <v>2.6621501313698559E-2</v>
      </c>
      <c r="I19" s="112" t="str">
        <f t="shared" si="0"/>
        <v/>
      </c>
      <c r="J19" s="112">
        <f t="shared" si="1"/>
        <v>71</v>
      </c>
      <c r="K19" s="112">
        <f>_xlfn.FLOOR.MATH(D19/(J19+1))+1</f>
        <v>90861</v>
      </c>
      <c r="L19" s="113">
        <f>SUM(L11:L18)</f>
        <v>71.999845918490877</v>
      </c>
      <c r="M19" s="112">
        <f>SUM(M11:M18)</f>
        <v>68</v>
      </c>
      <c r="N19" s="114"/>
      <c r="O19" s="111"/>
      <c r="P19" s="115">
        <f>SUM(P11:P18)</f>
        <v>71</v>
      </c>
    </row>
    <row r="20" spans="1:16" outlineLevel="2" x14ac:dyDescent="0.2">
      <c r="A20" s="80" t="s">
        <v>43</v>
      </c>
      <c r="B20" s="67" t="s">
        <v>15</v>
      </c>
      <c r="C20" s="67">
        <v>16</v>
      </c>
      <c r="D20" s="67">
        <v>573693</v>
      </c>
      <c r="E20" s="67"/>
      <c r="F20" s="66"/>
      <c r="G20" s="67"/>
      <c r="H20" s="67"/>
      <c r="I20" s="67" t="str">
        <f t="shared" si="0"/>
        <v/>
      </c>
      <c r="J20" s="67" t="str">
        <f t="shared" si="1"/>
        <v/>
      </c>
      <c r="K20" s="67"/>
      <c r="L20" s="66">
        <f>D20/$K$30</f>
        <v>6.298504677001449</v>
      </c>
      <c r="M20" s="67">
        <f t="shared" si="3"/>
        <v>6</v>
      </c>
      <c r="N20" s="66">
        <f t="shared" si="4"/>
        <v>0.298504677001449</v>
      </c>
      <c r="O20" s="67" t="str">
        <f>IF(RANK(N20,$N$20:$N$29)&lt;=($J$30-$M$30), RANK(N20,$N$20:$N$29), "")</f>
        <v/>
      </c>
      <c r="P20" s="85">
        <f t="shared" si="6"/>
        <v>6</v>
      </c>
    </row>
    <row r="21" spans="1:16" outlineLevel="2" x14ac:dyDescent="0.2">
      <c r="A21" s="95" t="s">
        <v>43</v>
      </c>
      <c r="B21" s="69" t="s">
        <v>16</v>
      </c>
      <c r="C21" s="69">
        <v>17</v>
      </c>
      <c r="D21" s="69">
        <v>706023</v>
      </c>
      <c r="E21" s="69"/>
      <c r="F21" s="68"/>
      <c r="G21" s="69"/>
      <c r="H21" s="69"/>
      <c r="I21" s="69" t="str">
        <f t="shared" si="0"/>
        <v/>
      </c>
      <c r="J21" s="69" t="str">
        <f t="shared" si="1"/>
        <v/>
      </c>
      <c r="K21" s="69"/>
      <c r="L21" s="68">
        <f t="shared" ref="L21:L29" si="9">D21/$K$30</f>
        <v>7.7513394229502435</v>
      </c>
      <c r="M21" s="69">
        <f t="shared" si="3"/>
        <v>7</v>
      </c>
      <c r="N21" s="68">
        <f t="shared" si="4"/>
        <v>0.75133942295024347</v>
      </c>
      <c r="O21" s="69">
        <f t="shared" ref="O21:O29" si="10">IF(RANK(N21,$N$20:$N$29)&lt;=($J$30-$M$30), RANK(N21,$N$20:$N$29), "")</f>
        <v>5</v>
      </c>
      <c r="P21" s="86">
        <f t="shared" si="6"/>
        <v>8</v>
      </c>
    </row>
    <row r="22" spans="1:16" outlineLevel="2" x14ac:dyDescent="0.2">
      <c r="A22" s="95" t="s">
        <v>43</v>
      </c>
      <c r="B22" s="69" t="s">
        <v>17</v>
      </c>
      <c r="C22" s="69">
        <v>18</v>
      </c>
      <c r="D22" s="69">
        <v>710107</v>
      </c>
      <c r="E22" s="69"/>
      <c r="F22" s="68"/>
      <c r="G22" s="69"/>
      <c r="H22" s="69"/>
      <c r="I22" s="69" t="str">
        <f t="shared" si="0"/>
        <v/>
      </c>
      <c r="J22" s="69" t="str">
        <f t="shared" si="1"/>
        <v/>
      </c>
      <c r="K22" s="69"/>
      <c r="L22" s="68">
        <f t="shared" si="9"/>
        <v>7.7961771551534849</v>
      </c>
      <c r="M22" s="69">
        <f t="shared" si="3"/>
        <v>7</v>
      </c>
      <c r="N22" s="68">
        <f t="shared" si="4"/>
        <v>0.79617715515348486</v>
      </c>
      <c r="O22" s="69">
        <f t="shared" si="10"/>
        <v>4</v>
      </c>
      <c r="P22" s="86">
        <f t="shared" si="6"/>
        <v>8</v>
      </c>
    </row>
    <row r="23" spans="1:16" outlineLevel="2" x14ac:dyDescent="0.2">
      <c r="A23" s="95" t="s">
        <v>43</v>
      </c>
      <c r="B23" s="69" t="s">
        <v>18</v>
      </c>
      <c r="C23" s="69">
        <v>19</v>
      </c>
      <c r="D23" s="69">
        <v>534325</v>
      </c>
      <c r="E23" s="69"/>
      <c r="F23" s="68"/>
      <c r="G23" s="69"/>
      <c r="H23" s="69"/>
      <c r="I23" s="69" t="str">
        <f t="shared" si="0"/>
        <v/>
      </c>
      <c r="J23" s="69" t="str">
        <f t="shared" si="1"/>
        <v/>
      </c>
      <c r="K23" s="69"/>
      <c r="L23" s="68">
        <f t="shared" si="9"/>
        <v>5.8662882613850948</v>
      </c>
      <c r="M23" s="69">
        <f t="shared" si="3"/>
        <v>5</v>
      </c>
      <c r="N23" s="68">
        <f t="shared" si="4"/>
        <v>0.86628826138509485</v>
      </c>
      <c r="O23" s="69">
        <f t="shared" si="10"/>
        <v>3</v>
      </c>
      <c r="P23" s="86">
        <f t="shared" si="6"/>
        <v>6</v>
      </c>
    </row>
    <row r="24" spans="1:16" outlineLevel="2" x14ac:dyDescent="0.2">
      <c r="A24" s="95" t="s">
        <v>43</v>
      </c>
      <c r="B24" s="69" t="s">
        <v>19</v>
      </c>
      <c r="C24" s="69">
        <v>20</v>
      </c>
      <c r="D24" s="69">
        <v>561322</v>
      </c>
      <c r="E24" s="69"/>
      <c r="F24" s="68"/>
      <c r="G24" s="69"/>
      <c r="H24" s="69"/>
      <c r="I24" s="69" t="str">
        <f t="shared" si="0"/>
        <v/>
      </c>
      <c r="J24" s="69" t="str">
        <f t="shared" si="1"/>
        <v/>
      </c>
      <c r="K24" s="69"/>
      <c r="L24" s="68">
        <f t="shared" si="9"/>
        <v>6.162684994071407</v>
      </c>
      <c r="M24" s="69">
        <f t="shared" si="3"/>
        <v>6</v>
      </c>
      <c r="N24" s="68">
        <f t="shared" si="4"/>
        <v>0.16268499407140702</v>
      </c>
      <c r="O24" s="69" t="str">
        <f t="shared" si="10"/>
        <v/>
      </c>
      <c r="P24" s="86">
        <f t="shared" si="6"/>
        <v>6</v>
      </c>
    </row>
    <row r="25" spans="1:16" outlineLevel="2" x14ac:dyDescent="0.2">
      <c r="A25" s="95" t="s">
        <v>43</v>
      </c>
      <c r="B25" s="69" t="s">
        <v>20</v>
      </c>
      <c r="C25" s="69">
        <v>21</v>
      </c>
      <c r="D25" s="69">
        <v>534415</v>
      </c>
      <c r="E25" s="69"/>
      <c r="F25" s="68"/>
      <c r="G25" s="69"/>
      <c r="H25" s="69"/>
      <c r="I25" s="69" t="str">
        <f t="shared" si="0"/>
        <v/>
      </c>
      <c r="J25" s="69" t="str">
        <f t="shared" si="1"/>
        <v/>
      </c>
      <c r="K25" s="69"/>
      <c r="L25" s="68">
        <f t="shared" si="9"/>
        <v>5.8672763602828155</v>
      </c>
      <c r="M25" s="69">
        <f t="shared" si="3"/>
        <v>5</v>
      </c>
      <c r="N25" s="68">
        <f t="shared" si="4"/>
        <v>0.86727636028281552</v>
      </c>
      <c r="O25" s="69">
        <f t="shared" si="10"/>
        <v>2</v>
      </c>
      <c r="P25" s="86">
        <f t="shared" si="6"/>
        <v>6</v>
      </c>
    </row>
    <row r="26" spans="1:16" outlineLevel="2" x14ac:dyDescent="0.2">
      <c r="A26" s="95" t="s">
        <v>43</v>
      </c>
      <c r="B26" s="69" t="s">
        <v>21</v>
      </c>
      <c r="C26" s="69">
        <v>22</v>
      </c>
      <c r="D26" s="69">
        <v>585032</v>
      </c>
      <c r="E26" s="69"/>
      <c r="F26" s="68"/>
      <c r="G26" s="69"/>
      <c r="H26" s="69"/>
      <c r="I26" s="69" t="str">
        <f t="shared" si="0"/>
        <v/>
      </c>
      <c r="J26" s="69" t="str">
        <f t="shared" si="1"/>
        <v/>
      </c>
      <c r="K26" s="69"/>
      <c r="L26" s="68">
        <f t="shared" si="9"/>
        <v>6.4229941592376267</v>
      </c>
      <c r="M26" s="69">
        <f t="shared" si="3"/>
        <v>6</v>
      </c>
      <c r="N26" s="68">
        <f t="shared" si="4"/>
        <v>0.42299415923762673</v>
      </c>
      <c r="O26" s="69" t="str">
        <f t="shared" si="10"/>
        <v/>
      </c>
      <c r="P26" s="86">
        <f t="shared" si="6"/>
        <v>6</v>
      </c>
    </row>
    <row r="27" spans="1:16" outlineLevel="2" x14ac:dyDescent="0.2">
      <c r="A27" s="95" t="s">
        <v>43</v>
      </c>
      <c r="B27" s="69" t="s">
        <v>22</v>
      </c>
      <c r="C27" s="69">
        <v>23</v>
      </c>
      <c r="D27" s="69">
        <v>511399</v>
      </c>
      <c r="E27" s="69"/>
      <c r="F27" s="68"/>
      <c r="G27" s="69"/>
      <c r="H27" s="69"/>
      <c r="I27" s="69" t="str">
        <f t="shared" si="0"/>
        <v/>
      </c>
      <c r="J27" s="69" t="str">
        <f t="shared" si="1"/>
        <v/>
      </c>
      <c r="K27" s="69"/>
      <c r="L27" s="68">
        <f t="shared" si="9"/>
        <v>5.614586535505687</v>
      </c>
      <c r="M27" s="69">
        <f t="shared" si="3"/>
        <v>5</v>
      </c>
      <c r="N27" s="68">
        <f t="shared" si="4"/>
        <v>0.61458653550568698</v>
      </c>
      <c r="O27" s="69" t="str">
        <f t="shared" si="10"/>
        <v/>
      </c>
      <c r="P27" s="86">
        <f t="shared" si="6"/>
        <v>5</v>
      </c>
    </row>
    <row r="28" spans="1:16" outlineLevel="2" x14ac:dyDescent="0.2">
      <c r="A28" s="95" t="s">
        <v>43</v>
      </c>
      <c r="B28" s="69" t="s">
        <v>23</v>
      </c>
      <c r="C28" s="69">
        <v>24</v>
      </c>
      <c r="D28" s="69">
        <v>575372</v>
      </c>
      <c r="E28" s="69"/>
      <c r="F28" s="68"/>
      <c r="G28" s="69"/>
      <c r="H28" s="69"/>
      <c r="I28" s="69" t="str">
        <f t="shared" si="0"/>
        <v/>
      </c>
      <c r="J28" s="69" t="str">
        <f t="shared" si="1"/>
        <v/>
      </c>
      <c r="K28" s="69"/>
      <c r="L28" s="68">
        <f t="shared" si="9"/>
        <v>6.3169382108822623</v>
      </c>
      <c r="M28" s="69">
        <f t="shared" si="3"/>
        <v>6</v>
      </c>
      <c r="N28" s="68">
        <f t="shared" si="4"/>
        <v>0.31693821088226226</v>
      </c>
      <c r="O28" s="69" t="str">
        <f t="shared" si="10"/>
        <v/>
      </c>
      <c r="P28" s="86">
        <f t="shared" si="6"/>
        <v>6</v>
      </c>
    </row>
    <row r="29" spans="1:16" ht="16" outlineLevel="2" thickBot="1" x14ac:dyDescent="0.25">
      <c r="A29" s="101" t="s">
        <v>43</v>
      </c>
      <c r="B29" s="71" t="s">
        <v>24</v>
      </c>
      <c r="C29" s="71">
        <v>25</v>
      </c>
      <c r="D29" s="71">
        <v>446561</v>
      </c>
      <c r="E29" s="71"/>
      <c r="F29" s="70"/>
      <c r="G29" s="71"/>
      <c r="H29" s="71"/>
      <c r="I29" s="71" t="str">
        <f t="shared" si="0"/>
        <v/>
      </c>
      <c r="J29" s="71" t="str">
        <f t="shared" si="1"/>
        <v/>
      </c>
      <c r="K29" s="71"/>
      <c r="L29" s="70">
        <f t="shared" si="9"/>
        <v>4.9027381318343508</v>
      </c>
      <c r="M29" s="71">
        <f t="shared" si="3"/>
        <v>4</v>
      </c>
      <c r="N29" s="70">
        <f t="shared" si="4"/>
        <v>0.90273813183435081</v>
      </c>
      <c r="O29" s="71">
        <f t="shared" si="10"/>
        <v>1</v>
      </c>
      <c r="P29" s="87">
        <f t="shared" si="6"/>
        <v>5</v>
      </c>
    </row>
    <row r="30" spans="1:16" ht="16" outlineLevel="1" thickBot="1" x14ac:dyDescent="0.25">
      <c r="A30" s="110" t="s">
        <v>142</v>
      </c>
      <c r="B30" s="111"/>
      <c r="C30" s="112"/>
      <c r="D30" s="112">
        <f>SUBTOTAL(9,D20:D29)</f>
        <v>5738249</v>
      </c>
      <c r="E30" s="112"/>
      <c r="F30" s="113">
        <f>D30/$E$52</f>
        <v>62.300490738931231</v>
      </c>
      <c r="G30" s="112">
        <f>_xlfn.FLOOR.MATH(F30)</f>
        <v>62</v>
      </c>
      <c r="H30" s="113">
        <f>F30-G30</f>
        <v>0.30049073893123079</v>
      </c>
      <c r="I30" s="112" t="str">
        <f t="shared" si="0"/>
        <v/>
      </c>
      <c r="J30" s="112">
        <f t="shared" si="1"/>
        <v>62</v>
      </c>
      <c r="K30" s="112">
        <f>_xlfn.FLOOR.MATH(D30/(J30+1))+1</f>
        <v>91084</v>
      </c>
      <c r="L30" s="113">
        <f>SUM(L20:L29)</f>
        <v>62.999527908304415</v>
      </c>
      <c r="M30" s="112">
        <f>SUM(M20:M29)</f>
        <v>57</v>
      </c>
      <c r="N30" s="114"/>
      <c r="O30" s="111"/>
      <c r="P30" s="115">
        <f>SUM(P20:P29)</f>
        <v>62</v>
      </c>
    </row>
    <row r="31" spans="1:16" outlineLevel="2" x14ac:dyDescent="0.2">
      <c r="A31" s="80" t="s">
        <v>45</v>
      </c>
      <c r="B31" s="67" t="s">
        <v>26</v>
      </c>
      <c r="C31" s="67">
        <v>26</v>
      </c>
      <c r="D31" s="67">
        <v>672823</v>
      </c>
      <c r="E31" s="67"/>
      <c r="F31" s="66"/>
      <c r="G31" s="67"/>
      <c r="H31" s="67"/>
      <c r="I31" s="67" t="str">
        <f t="shared" si="0"/>
        <v/>
      </c>
      <c r="J31" s="67" t="str">
        <f t="shared" si="1"/>
        <v/>
      </c>
      <c r="K31" s="67"/>
      <c r="L31" s="66">
        <f>D31/$K$34</f>
        <v>7.6416345815303188</v>
      </c>
      <c r="M31" s="67">
        <f t="shared" si="3"/>
        <v>7</v>
      </c>
      <c r="N31" s="66">
        <f t="shared" si="4"/>
        <v>0.64163458153031883</v>
      </c>
      <c r="O31" s="67" t="str">
        <f>IF(RANK(N31,$N$31:$N$33)&lt;=($J$34-$M$34), RANK(N31,$N$31:$N$33), "")</f>
        <v/>
      </c>
      <c r="P31" s="85">
        <f t="shared" si="6"/>
        <v>7</v>
      </c>
    </row>
    <row r="32" spans="1:16" outlineLevel="2" x14ac:dyDescent="0.2">
      <c r="A32" s="95" t="s">
        <v>45</v>
      </c>
      <c r="B32" s="69" t="s">
        <v>27</v>
      </c>
      <c r="C32" s="69">
        <v>27</v>
      </c>
      <c r="D32" s="69">
        <v>510627</v>
      </c>
      <c r="E32" s="69"/>
      <c r="F32" s="68"/>
      <c r="G32" s="69"/>
      <c r="H32" s="69"/>
      <c r="I32" s="69" t="str">
        <f t="shared" si="0"/>
        <v/>
      </c>
      <c r="J32" s="69" t="str">
        <f t="shared" si="1"/>
        <v/>
      </c>
      <c r="K32" s="69"/>
      <c r="L32" s="68">
        <f t="shared" ref="L32:L33" si="11">D32/$K$34</f>
        <v>5.7994820947902825</v>
      </c>
      <c r="M32" s="69">
        <f t="shared" si="3"/>
        <v>5</v>
      </c>
      <c r="N32" s="68">
        <f t="shared" si="4"/>
        <v>0.79948209479028254</v>
      </c>
      <c r="O32" s="69">
        <f t="shared" ref="O32:O33" si="12">IF(RANK(N32,$N$31:$N$33)&lt;=($J$34-$M$34), RANK(N32,$N$31:$N$33), "")</f>
        <v>1</v>
      </c>
      <c r="P32" s="86">
        <f t="shared" si="6"/>
        <v>6</v>
      </c>
    </row>
    <row r="33" spans="1:16" ht="16" outlineLevel="2" thickBot="1" x14ac:dyDescent="0.25">
      <c r="A33" s="101" t="s">
        <v>45</v>
      </c>
      <c r="B33" s="71" t="s">
        <v>28</v>
      </c>
      <c r="C33" s="71">
        <v>28</v>
      </c>
      <c r="D33" s="71">
        <v>841620</v>
      </c>
      <c r="E33" s="71"/>
      <c r="F33" s="70"/>
      <c r="G33" s="71"/>
      <c r="H33" s="71"/>
      <c r="I33" s="71" t="str">
        <f t="shared" si="0"/>
        <v/>
      </c>
      <c r="J33" s="71" t="str">
        <f t="shared" si="1"/>
        <v/>
      </c>
      <c r="K33" s="71"/>
      <c r="L33" s="70">
        <f t="shared" si="11"/>
        <v>9.5587583904051243</v>
      </c>
      <c r="M33" s="71">
        <f t="shared" si="3"/>
        <v>9</v>
      </c>
      <c r="N33" s="70">
        <f t="shared" si="4"/>
        <v>0.55875839040512432</v>
      </c>
      <c r="O33" s="71" t="str">
        <f t="shared" si="12"/>
        <v/>
      </c>
      <c r="P33" s="87">
        <f t="shared" si="6"/>
        <v>9</v>
      </c>
    </row>
    <row r="34" spans="1:16" ht="16" outlineLevel="1" thickBot="1" x14ac:dyDescent="0.25">
      <c r="A34" s="110" t="s">
        <v>143</v>
      </c>
      <c r="B34" s="111"/>
      <c r="C34" s="112"/>
      <c r="D34" s="112">
        <f>SUBTOTAL(9,D31:D33)</f>
        <v>2025070</v>
      </c>
      <c r="E34" s="112"/>
      <c r="F34" s="113">
        <f>D34/$E$52</f>
        <v>21.986298395327122</v>
      </c>
      <c r="G34" s="112">
        <f>_xlfn.FLOOR.MATH(F34)</f>
        <v>21</v>
      </c>
      <c r="H34" s="113">
        <f>F34-G34</f>
        <v>0.98629839532712182</v>
      </c>
      <c r="I34" s="112">
        <f t="shared" si="0"/>
        <v>1</v>
      </c>
      <c r="J34" s="112">
        <f t="shared" si="1"/>
        <v>22</v>
      </c>
      <c r="K34" s="112">
        <f>_xlfn.FLOOR.MATH(D34/(J34+1))+1</f>
        <v>88047</v>
      </c>
      <c r="L34" s="113">
        <f>SUM(L31:L33)</f>
        <v>22.999875066725725</v>
      </c>
      <c r="M34" s="112">
        <f>SUM(M31:M33)</f>
        <v>21</v>
      </c>
      <c r="N34" s="114"/>
      <c r="O34" s="111"/>
      <c r="P34" s="115">
        <f>SUM(P31:P33)</f>
        <v>22</v>
      </c>
    </row>
    <row r="35" spans="1:16" ht="16" outlineLevel="2" thickBot="1" x14ac:dyDescent="0.25">
      <c r="A35" s="102" t="s">
        <v>47</v>
      </c>
      <c r="B35" s="103" t="s">
        <v>29</v>
      </c>
      <c r="C35" s="103">
        <v>29</v>
      </c>
      <c r="D35" s="103">
        <v>656826</v>
      </c>
      <c r="E35" s="103"/>
      <c r="F35" s="104"/>
      <c r="G35" s="103"/>
      <c r="H35" s="103"/>
      <c r="I35" s="103" t="str">
        <f t="shared" si="0"/>
        <v/>
      </c>
      <c r="J35" s="103" t="str">
        <f t="shared" si="1"/>
        <v/>
      </c>
      <c r="K35" s="103"/>
      <c r="L35" s="104">
        <f>D35/$K$36</f>
        <v>7.9999269219526452</v>
      </c>
      <c r="M35" s="103">
        <f t="shared" si="3"/>
        <v>7</v>
      </c>
      <c r="N35" s="104">
        <f t="shared" si="4"/>
        <v>0.99992692195264521</v>
      </c>
      <c r="O35" s="103" t="str">
        <f>IF(RANK(N35,$N$35)&lt;=($J$36-$M$36), RANK(N35,$N$35), "")</f>
        <v/>
      </c>
      <c r="P35" s="105">
        <f t="shared" si="6"/>
        <v>7</v>
      </c>
    </row>
    <row r="36" spans="1:16" ht="16" outlineLevel="1" thickBot="1" x14ac:dyDescent="0.25">
      <c r="A36" s="110" t="s">
        <v>144</v>
      </c>
      <c r="B36" s="111"/>
      <c r="C36" s="112"/>
      <c r="D36" s="112">
        <f>SUBTOTAL(9,D35:D35)</f>
        <v>656826</v>
      </c>
      <c r="E36" s="112"/>
      <c r="F36" s="113">
        <f>D36/$E$52</f>
        <v>7.1311966647123963</v>
      </c>
      <c r="G36" s="112">
        <f>_xlfn.FLOOR.MATH(F36)</f>
        <v>7</v>
      </c>
      <c r="H36" s="113">
        <f>F36-G36</f>
        <v>0.13119666471239633</v>
      </c>
      <c r="I36" s="112" t="str">
        <f t="shared" si="0"/>
        <v/>
      </c>
      <c r="J36" s="112">
        <f t="shared" si="1"/>
        <v>7</v>
      </c>
      <c r="K36" s="112">
        <f>_xlfn.FLOOR.MATH(D36/(J36+1))+1</f>
        <v>82104</v>
      </c>
      <c r="L36" s="113">
        <f>SUM(L35)</f>
        <v>7.9999269219526452</v>
      </c>
      <c r="M36" s="112">
        <f>SUM(M35)</f>
        <v>7</v>
      </c>
      <c r="N36" s="114"/>
      <c r="O36" s="111"/>
      <c r="P36" s="116">
        <f>SUM(P35)</f>
        <v>7</v>
      </c>
    </row>
    <row r="37" spans="1:16" outlineLevel="2" x14ac:dyDescent="0.2">
      <c r="A37" s="80" t="s">
        <v>44</v>
      </c>
      <c r="B37" s="67" t="s">
        <v>30</v>
      </c>
      <c r="C37" s="67">
        <v>30</v>
      </c>
      <c r="D37" s="67">
        <v>688891</v>
      </c>
      <c r="E37" s="67"/>
      <c r="F37" s="66"/>
      <c r="G37" s="67"/>
      <c r="H37" s="67"/>
      <c r="I37" s="67" t="str">
        <f t="shared" si="0"/>
        <v/>
      </c>
      <c r="J37" s="67" t="str">
        <f t="shared" si="1"/>
        <v/>
      </c>
      <c r="K37" s="67"/>
      <c r="L37" s="66">
        <f>D37/$K$41</f>
        <v>7.6827706960197171</v>
      </c>
      <c r="M37" s="67">
        <f t="shared" si="3"/>
        <v>7</v>
      </c>
      <c r="N37" s="66">
        <f t="shared" si="4"/>
        <v>0.68277069601971707</v>
      </c>
      <c r="O37" s="67" t="str">
        <f>IF(RANK(N37,$N$37:$N$40)&lt;=($J$41-$M$41), RANK(N37,$N$37:$N$40), "")</f>
        <v/>
      </c>
      <c r="P37" s="85">
        <f t="shared" si="6"/>
        <v>7</v>
      </c>
    </row>
    <row r="38" spans="1:16" outlineLevel="2" x14ac:dyDescent="0.2">
      <c r="A38" s="95" t="s">
        <v>44</v>
      </c>
      <c r="B38" s="69" t="s">
        <v>31</v>
      </c>
      <c r="C38" s="69">
        <v>31</v>
      </c>
      <c r="D38" s="69">
        <v>683771</v>
      </c>
      <c r="E38" s="69"/>
      <c r="F38" s="68"/>
      <c r="G38" s="69"/>
      <c r="H38" s="69"/>
      <c r="I38" s="69" t="str">
        <f t="shared" si="0"/>
        <v/>
      </c>
      <c r="J38" s="69" t="str">
        <f t="shared" si="1"/>
        <v/>
      </c>
      <c r="K38" s="69"/>
      <c r="L38" s="68">
        <f t="shared" ref="L38:L40" si="13">D38/$K$41</f>
        <v>7.6256705365407562</v>
      </c>
      <c r="M38" s="69">
        <f t="shared" si="3"/>
        <v>7</v>
      </c>
      <c r="N38" s="68">
        <f t="shared" si="4"/>
        <v>0.62567053654075622</v>
      </c>
      <c r="O38" s="69" t="str">
        <f t="shared" ref="O38:O40" si="14">IF(RANK(N38,$N$37:$N$40)&lt;=($J$41-$M$41), RANK(N38,$N$37:$N$40), "")</f>
        <v/>
      </c>
      <c r="P38" s="86">
        <f t="shared" si="6"/>
        <v>7</v>
      </c>
    </row>
    <row r="39" spans="1:16" outlineLevel="2" x14ac:dyDescent="0.2">
      <c r="A39" s="95" t="s">
        <v>44</v>
      </c>
      <c r="B39" s="69" t="s">
        <v>32</v>
      </c>
      <c r="C39" s="69">
        <v>32</v>
      </c>
      <c r="D39" s="69">
        <v>710137</v>
      </c>
      <c r="E39" s="69"/>
      <c r="F39" s="68"/>
      <c r="G39" s="69"/>
      <c r="H39" s="69"/>
      <c r="I39" s="69" t="str">
        <f t="shared" si="0"/>
        <v/>
      </c>
      <c r="J39" s="69" t="str">
        <f t="shared" si="1"/>
        <v/>
      </c>
      <c r="K39" s="69"/>
      <c r="L39" s="68">
        <f t="shared" si="13"/>
        <v>7.9197140531076089</v>
      </c>
      <c r="M39" s="69">
        <f t="shared" si="3"/>
        <v>7</v>
      </c>
      <c r="N39" s="68">
        <f t="shared" si="4"/>
        <v>0.9197140531076089</v>
      </c>
      <c r="O39" s="69">
        <f t="shared" si="14"/>
        <v>1</v>
      </c>
      <c r="P39" s="86">
        <f t="shared" si="6"/>
        <v>8</v>
      </c>
    </row>
    <row r="40" spans="1:16" ht="16" outlineLevel="2" thickBot="1" x14ac:dyDescent="0.25">
      <c r="A40" s="101" t="s">
        <v>44</v>
      </c>
      <c r="B40" s="71" t="s">
        <v>33</v>
      </c>
      <c r="C40" s="71">
        <v>33</v>
      </c>
      <c r="D40" s="71">
        <v>696858</v>
      </c>
      <c r="E40" s="71"/>
      <c r="F40" s="70"/>
      <c r="G40" s="71"/>
      <c r="H40" s="71"/>
      <c r="I40" s="71" t="str">
        <f t="shared" si="0"/>
        <v/>
      </c>
      <c r="J40" s="71" t="str">
        <f t="shared" si="1"/>
        <v/>
      </c>
      <c r="K40" s="71"/>
      <c r="L40" s="70">
        <f t="shared" si="13"/>
        <v>7.7716216668339522</v>
      </c>
      <c r="M40" s="71">
        <f t="shared" si="3"/>
        <v>7</v>
      </c>
      <c r="N40" s="70">
        <f t="shared" si="4"/>
        <v>0.77162166683395217</v>
      </c>
      <c r="O40" s="71">
        <f t="shared" si="14"/>
        <v>2</v>
      </c>
      <c r="P40" s="87">
        <f t="shared" si="6"/>
        <v>8</v>
      </c>
    </row>
    <row r="41" spans="1:16" ht="16" outlineLevel="1" thickBot="1" x14ac:dyDescent="0.25">
      <c r="A41" s="110" t="s">
        <v>145</v>
      </c>
      <c r="B41" s="111"/>
      <c r="C41" s="111"/>
      <c r="D41" s="112">
        <f>SUBTOTAL(9,D37:D40)</f>
        <v>2779657</v>
      </c>
      <c r="E41" s="112"/>
      <c r="F41" s="113">
        <f>D41/$E$52</f>
        <v>30.178891711723448</v>
      </c>
      <c r="G41" s="112">
        <f>_xlfn.FLOOR.MATH(F41)</f>
        <v>30</v>
      </c>
      <c r="H41" s="113">
        <f>F41-G41</f>
        <v>0.17889171172344831</v>
      </c>
      <c r="I41" s="112" t="str">
        <f t="shared" si="0"/>
        <v/>
      </c>
      <c r="J41" s="112">
        <f t="shared" si="1"/>
        <v>30</v>
      </c>
      <c r="K41" s="112">
        <f>_xlfn.FLOOR.MATH(D41/(J41+1))+1</f>
        <v>89667</v>
      </c>
      <c r="L41" s="113">
        <f>SUM(L37:L40)</f>
        <v>30.999776952502032</v>
      </c>
      <c r="M41" s="112">
        <f>SUM(M37:M40)</f>
        <v>28</v>
      </c>
      <c r="N41" s="114"/>
      <c r="O41" s="111"/>
      <c r="P41" s="115">
        <f>SUM(P37:P40)</f>
        <v>30</v>
      </c>
    </row>
    <row r="42" spans="1:16" outlineLevel="2" x14ac:dyDescent="0.2">
      <c r="A42" s="80" t="s">
        <v>46</v>
      </c>
      <c r="B42" s="67" t="s">
        <v>34</v>
      </c>
      <c r="C42" s="67">
        <v>34</v>
      </c>
      <c r="D42" s="67">
        <v>636739</v>
      </c>
      <c r="E42" s="67"/>
      <c r="F42" s="66"/>
      <c r="G42" s="67"/>
      <c r="H42" s="67"/>
      <c r="I42" s="67" t="str">
        <f t="shared" si="0"/>
        <v/>
      </c>
      <c r="J42" s="67" t="str">
        <f t="shared" si="1"/>
        <v/>
      </c>
      <c r="K42" s="67"/>
      <c r="L42" s="66">
        <f>D42/$K$45</f>
        <v>7.2005676870709836</v>
      </c>
      <c r="M42" s="67">
        <f t="shared" si="3"/>
        <v>7</v>
      </c>
      <c r="N42" s="66">
        <f t="shared" si="4"/>
        <v>0.2005676870709836</v>
      </c>
      <c r="O42" s="67" t="str">
        <f>IF(RANK(N42,$N$42:$N$44)&lt;=($J$45-$M$45), RANK(N42,$N$42:$N$44), "")</f>
        <v/>
      </c>
      <c r="P42" s="85">
        <f t="shared" si="6"/>
        <v>7</v>
      </c>
    </row>
    <row r="43" spans="1:16" outlineLevel="2" x14ac:dyDescent="0.2">
      <c r="A43" s="95" t="s">
        <v>46</v>
      </c>
      <c r="B43" s="69" t="s">
        <v>35</v>
      </c>
      <c r="C43" s="69">
        <v>35</v>
      </c>
      <c r="D43" s="69">
        <v>707907</v>
      </c>
      <c r="E43" s="69"/>
      <c r="F43" s="68"/>
      <c r="G43" s="69"/>
      <c r="H43" s="69"/>
      <c r="I43" s="69" t="str">
        <f t="shared" si="0"/>
        <v/>
      </c>
      <c r="J43" s="69" t="str">
        <f t="shared" si="1"/>
        <v/>
      </c>
      <c r="K43" s="69"/>
      <c r="L43" s="68">
        <f t="shared" ref="L43:L44" si="15">D43/$K$45</f>
        <v>8.0053715410103017</v>
      </c>
      <c r="M43" s="69">
        <f t="shared" si="3"/>
        <v>8</v>
      </c>
      <c r="N43" s="68">
        <f t="shared" si="4"/>
        <v>5.3715410103016836E-3</v>
      </c>
      <c r="O43" s="69" t="str">
        <f t="shared" ref="O43:O44" si="16">IF(RANK(N43,$N$42:$N$44)&lt;=($J$45-$M$45), RANK(N43,$N$42:$N$44), "")</f>
        <v/>
      </c>
      <c r="P43" s="86">
        <f t="shared" si="6"/>
        <v>8</v>
      </c>
    </row>
    <row r="44" spans="1:16" ht="16" outlineLevel="2" thickBot="1" x14ac:dyDescent="0.25">
      <c r="A44" s="101" t="s">
        <v>46</v>
      </c>
      <c r="B44" s="71" t="s">
        <v>37</v>
      </c>
      <c r="C44" s="71">
        <v>36</v>
      </c>
      <c r="D44" s="71">
        <v>423930</v>
      </c>
      <c r="E44" s="71"/>
      <c r="F44" s="70"/>
      <c r="G44" s="71"/>
      <c r="H44" s="71"/>
      <c r="I44" s="71" t="str">
        <f t="shared" si="0"/>
        <v/>
      </c>
      <c r="J44" s="71" t="str">
        <f t="shared" si="1"/>
        <v/>
      </c>
      <c r="K44" s="71"/>
      <c r="L44" s="70">
        <f t="shared" si="15"/>
        <v>4.7940155378891536</v>
      </c>
      <c r="M44" s="71">
        <f t="shared" si="3"/>
        <v>4</v>
      </c>
      <c r="N44" s="70">
        <f t="shared" si="4"/>
        <v>0.79401553788915358</v>
      </c>
      <c r="O44" s="71" t="str">
        <f t="shared" si="16"/>
        <v/>
      </c>
      <c r="P44" s="87">
        <f t="shared" si="6"/>
        <v>4</v>
      </c>
    </row>
    <row r="45" spans="1:16" ht="16" outlineLevel="1" thickBot="1" x14ac:dyDescent="0.25">
      <c r="A45" s="110" t="s">
        <v>146</v>
      </c>
      <c r="B45" s="111"/>
      <c r="C45" s="112"/>
      <c r="D45" s="112">
        <f>SUBTOTAL(9,D42:D44)</f>
        <v>1768576</v>
      </c>
      <c r="E45" s="112"/>
      <c r="F45" s="113">
        <f>D45/$E$52</f>
        <v>19.201528673484898</v>
      </c>
      <c r="G45" s="112">
        <f>_xlfn.FLOOR.MATH(F45)</f>
        <v>19</v>
      </c>
      <c r="H45" s="113">
        <f>F45-G45</f>
        <v>0.20152867348489778</v>
      </c>
      <c r="I45" s="112" t="str">
        <f t="shared" si="0"/>
        <v/>
      </c>
      <c r="J45" s="112">
        <f t="shared" si="1"/>
        <v>19</v>
      </c>
      <c r="K45" s="112">
        <f>_xlfn.FLOOR.MATH(D45/(J45+1))+1</f>
        <v>88429</v>
      </c>
      <c r="L45" s="113">
        <f>SUM(L42:L44)</f>
        <v>19.999954765970436</v>
      </c>
      <c r="M45" s="112">
        <f>SUM(M42:M44)</f>
        <v>19</v>
      </c>
      <c r="N45" s="114"/>
      <c r="O45" s="111"/>
      <c r="P45" s="115">
        <f>SUM(P42:P44)</f>
        <v>19</v>
      </c>
    </row>
    <row r="46" spans="1:16" outlineLevel="2" x14ac:dyDescent="0.2">
      <c r="A46" s="80" t="s">
        <v>48</v>
      </c>
      <c r="B46" s="67" t="s">
        <v>38</v>
      </c>
      <c r="C46" s="67">
        <v>37</v>
      </c>
      <c r="D46" s="67">
        <v>705821</v>
      </c>
      <c r="E46" s="67"/>
      <c r="F46" s="66"/>
      <c r="G46" s="67"/>
      <c r="H46" s="67"/>
      <c r="I46" s="67" t="str">
        <f t="shared" si="0"/>
        <v/>
      </c>
      <c r="J46" s="67" t="str">
        <f t="shared" si="1"/>
        <v/>
      </c>
      <c r="K46" s="67"/>
      <c r="L46" s="66">
        <f>D46/$K$51</f>
        <v>7.8729852427747602</v>
      </c>
      <c r="M46" s="67">
        <f t="shared" si="3"/>
        <v>7</v>
      </c>
      <c r="N46" s="66">
        <f t="shared" si="4"/>
        <v>0.8729852427747602</v>
      </c>
      <c r="O46" s="67">
        <f>IF(RANK(N46,$N$46:$N$50)&lt;=($J$51-$M$51), RANK(N46,$N$46:$N$50), "")</f>
        <v>2</v>
      </c>
      <c r="P46" s="85">
        <f t="shared" si="6"/>
        <v>8</v>
      </c>
    </row>
    <row r="47" spans="1:16" outlineLevel="2" x14ac:dyDescent="0.2">
      <c r="A47" s="95" t="s">
        <v>48</v>
      </c>
      <c r="B47" s="69" t="s">
        <v>39</v>
      </c>
      <c r="C47" s="69">
        <v>38</v>
      </c>
      <c r="D47" s="69">
        <v>701089</v>
      </c>
      <c r="E47" s="69"/>
      <c r="F47" s="68"/>
      <c r="G47" s="69"/>
      <c r="H47" s="69"/>
      <c r="I47" s="69" t="str">
        <f t="shared" si="0"/>
        <v/>
      </c>
      <c r="J47" s="69" t="str">
        <f t="shared" si="1"/>
        <v/>
      </c>
      <c r="K47" s="69"/>
      <c r="L47" s="68">
        <f t="shared" ref="L47:L50" si="17">D47/$K$51</f>
        <v>7.8202027863604417</v>
      </c>
      <c r="M47" s="69">
        <f t="shared" si="3"/>
        <v>7</v>
      </c>
      <c r="N47" s="68">
        <f t="shared" si="4"/>
        <v>0.82020278636044175</v>
      </c>
      <c r="O47" s="69">
        <f t="shared" ref="O47:O50" si="18">IF(RANK(N47,$N$46:$N$50)&lt;=($J$51-$M$51), RANK(N47,$N$46:$N$50), "")</f>
        <v>3</v>
      </c>
      <c r="P47" s="86">
        <f t="shared" si="6"/>
        <v>8</v>
      </c>
    </row>
    <row r="48" spans="1:16" outlineLevel="2" x14ac:dyDescent="0.2">
      <c r="A48" s="95" t="s">
        <v>48</v>
      </c>
      <c r="B48" s="69" t="s">
        <v>40</v>
      </c>
      <c r="C48" s="69">
        <v>39</v>
      </c>
      <c r="D48" s="69">
        <v>693495</v>
      </c>
      <c r="E48" s="69"/>
      <c r="F48" s="68"/>
      <c r="G48" s="69"/>
      <c r="H48" s="69"/>
      <c r="I48" s="69" t="str">
        <f t="shared" si="0"/>
        <v/>
      </c>
      <c r="J48" s="69" t="str">
        <f t="shared" si="1"/>
        <v/>
      </c>
      <c r="K48" s="69"/>
      <c r="L48" s="68">
        <f t="shared" si="17"/>
        <v>7.7354965365695865</v>
      </c>
      <c r="M48" s="69">
        <f t="shared" si="3"/>
        <v>7</v>
      </c>
      <c r="N48" s="68">
        <f t="shared" si="4"/>
        <v>0.73549653656958647</v>
      </c>
      <c r="O48" s="69" t="str">
        <f t="shared" si="18"/>
        <v/>
      </c>
      <c r="P48" s="86">
        <f t="shared" si="6"/>
        <v>7</v>
      </c>
    </row>
    <row r="49" spans="1:16" outlineLevel="2" x14ac:dyDescent="0.2">
      <c r="A49" s="95" t="s">
        <v>48</v>
      </c>
      <c r="B49" s="69" t="s">
        <v>41</v>
      </c>
      <c r="C49" s="69">
        <v>40</v>
      </c>
      <c r="D49" s="69">
        <v>713240</v>
      </c>
      <c r="E49" s="69"/>
      <c r="F49" s="68"/>
      <c r="G49" s="69"/>
      <c r="H49" s="69"/>
      <c r="I49" s="69" t="str">
        <f t="shared" si="0"/>
        <v/>
      </c>
      <c r="J49" s="69" t="str">
        <f t="shared" si="1"/>
        <v/>
      </c>
      <c r="K49" s="69"/>
      <c r="L49" s="68">
        <f t="shared" si="17"/>
        <v>7.9557394786449676</v>
      </c>
      <c r="M49" s="69">
        <f t="shared" si="3"/>
        <v>7</v>
      </c>
      <c r="N49" s="68">
        <f t="shared" si="4"/>
        <v>0.95573947864496755</v>
      </c>
      <c r="O49" s="69">
        <f t="shared" si="18"/>
        <v>1</v>
      </c>
      <c r="P49" s="86">
        <f t="shared" si="6"/>
        <v>8</v>
      </c>
    </row>
    <row r="50" spans="1:16" ht="16" outlineLevel="2" thickBot="1" x14ac:dyDescent="0.25">
      <c r="A50" s="101" t="s">
        <v>48</v>
      </c>
      <c r="B50" s="71" t="s">
        <v>42</v>
      </c>
      <c r="C50" s="71">
        <v>41</v>
      </c>
      <c r="D50" s="71">
        <v>503427</v>
      </c>
      <c r="E50" s="71"/>
      <c r="F50" s="70"/>
      <c r="G50" s="71"/>
      <c r="H50" s="71"/>
      <c r="I50" s="71" t="str">
        <f t="shared" si="0"/>
        <v/>
      </c>
      <c r="J50" s="71" t="str">
        <f t="shared" si="1"/>
        <v/>
      </c>
      <c r="K50" s="71"/>
      <c r="L50" s="70">
        <f t="shared" si="17"/>
        <v>5.6154086401713315</v>
      </c>
      <c r="M50" s="71">
        <f t="shared" si="3"/>
        <v>5</v>
      </c>
      <c r="N50" s="70">
        <f t="shared" si="4"/>
        <v>0.61540864017133146</v>
      </c>
      <c r="O50" s="71" t="str">
        <f t="shared" si="18"/>
        <v/>
      </c>
      <c r="P50" s="87">
        <f t="shared" si="6"/>
        <v>5</v>
      </c>
    </row>
    <row r="51" spans="1:16" ht="16" outlineLevel="1" thickBot="1" x14ac:dyDescent="0.25">
      <c r="A51" s="110" t="s">
        <v>147</v>
      </c>
      <c r="B51" s="111"/>
      <c r="C51" s="112"/>
      <c r="D51" s="112">
        <f>SUBTOTAL(9,D46:D50)</f>
        <v>3317072</v>
      </c>
      <c r="E51" s="112"/>
      <c r="F51" s="113">
        <f>D51/$E$52</f>
        <v>36.013636462336869</v>
      </c>
      <c r="G51" s="112">
        <f>_xlfn.FLOOR.MATH(F51)</f>
        <v>36</v>
      </c>
      <c r="H51" s="113">
        <f>F51-G51</f>
        <v>1.3636462336869215E-2</v>
      </c>
      <c r="I51" s="112" t="str">
        <f t="shared" si="0"/>
        <v/>
      </c>
      <c r="J51" s="112">
        <f t="shared" si="1"/>
        <v>36</v>
      </c>
      <c r="K51" s="112">
        <f>_xlfn.FLOOR.MATH(D51/(J51+1))+1</f>
        <v>89651</v>
      </c>
      <c r="L51" s="113">
        <f>SUM(L46:L50)</f>
        <v>36.999832684521088</v>
      </c>
      <c r="M51" s="112">
        <f>SUM(M46:M50)</f>
        <v>33</v>
      </c>
      <c r="N51" s="114"/>
      <c r="O51" s="111"/>
      <c r="P51" s="115">
        <f>SUM(P46:P50)</f>
        <v>36</v>
      </c>
    </row>
    <row r="52" spans="1:16" ht="16" thickBot="1" x14ac:dyDescent="0.25">
      <c r="A52" s="96" t="s">
        <v>148</v>
      </c>
      <c r="B52" s="98"/>
      <c r="C52" s="98"/>
      <c r="D52" s="97">
        <f>SUBTOTAL(9,D2:D50)</f>
        <v>27723675</v>
      </c>
      <c r="E52" s="97">
        <f>_xlfn.FLOOR.MATH(D52/(B54+1))+1</f>
        <v>92106</v>
      </c>
      <c r="F52" s="99">
        <f>SUM(F2:F51)</f>
        <v>300.99749202006387</v>
      </c>
      <c r="G52" s="97">
        <f>SUM(G2:G51)</f>
        <v>298</v>
      </c>
      <c r="H52" s="97"/>
      <c r="I52" s="97"/>
      <c r="J52" s="97"/>
      <c r="K52" s="97"/>
      <c r="L52" s="99"/>
      <c r="M52" s="97"/>
      <c r="N52" s="98"/>
      <c r="O52" s="98"/>
      <c r="P52" s="100">
        <f>P7+P10+P19+P30+P34+P36+P41+P45+P51</f>
        <v>300</v>
      </c>
    </row>
    <row r="53" spans="1:16" x14ac:dyDescent="0.2">
      <c r="A53" s="78"/>
      <c r="B53" s="78"/>
    </row>
    <row r="54" spans="1:16" x14ac:dyDescent="0.2">
      <c r="A54" s="78" t="s">
        <v>149</v>
      </c>
      <c r="B54" s="78">
        <v>300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R13"/>
  <sheetViews>
    <sheetView workbookViewId="0">
      <selection activeCell="H25" sqref="H25"/>
    </sheetView>
  </sheetViews>
  <sheetFormatPr baseColWidth="10" defaultColWidth="8.83203125" defaultRowHeight="15" customHeight="1" x14ac:dyDescent="0.2"/>
  <cols>
    <col min="1" max="1" width="14.1640625" bestFit="1" customWidth="1"/>
    <col min="2" max="2" width="12.5" bestFit="1" customWidth="1"/>
    <col min="3" max="3" width="15.5" bestFit="1" customWidth="1"/>
    <col min="4" max="4" width="26.6640625" bestFit="1" customWidth="1"/>
    <col min="5" max="6" width="26.6640625" customWidth="1"/>
    <col min="7" max="7" width="26.6640625" bestFit="1" customWidth="1"/>
    <col min="8" max="9" width="26.6640625" customWidth="1"/>
    <col min="10" max="10" width="26.6640625" bestFit="1" customWidth="1"/>
    <col min="11" max="12" width="26.6640625" customWidth="1"/>
    <col min="13" max="13" width="26.6640625" bestFit="1" customWidth="1"/>
    <col min="14" max="16" width="26.6640625" customWidth="1"/>
    <col min="17" max="17" width="26.6640625" bestFit="1" customWidth="1"/>
    <col min="18" max="18" width="14.33203125" bestFit="1" customWidth="1"/>
  </cols>
  <sheetData>
    <row r="1" spans="1:18" ht="15" customHeight="1" thickBot="1" x14ac:dyDescent="0.25"/>
    <row r="2" spans="1:18" ht="15" customHeight="1" x14ac:dyDescent="0.2">
      <c r="A2" s="208" t="s">
        <v>54</v>
      </c>
      <c r="B2" s="210" t="s">
        <v>55</v>
      </c>
      <c r="C2" s="212" t="s">
        <v>104</v>
      </c>
      <c r="D2" s="199" t="s">
        <v>111</v>
      </c>
      <c r="E2" s="200"/>
      <c r="F2" s="201"/>
      <c r="G2" s="202" t="s">
        <v>112</v>
      </c>
      <c r="H2" s="203"/>
      <c r="I2" s="204"/>
      <c r="J2" s="199" t="s">
        <v>113</v>
      </c>
      <c r="K2" s="200"/>
      <c r="L2" s="201"/>
      <c r="M2" s="202" t="s">
        <v>114</v>
      </c>
      <c r="N2" s="203"/>
      <c r="O2" s="204"/>
      <c r="P2" s="205" t="s">
        <v>115</v>
      </c>
      <c r="Q2" s="206"/>
      <c r="R2" s="207"/>
    </row>
    <row r="3" spans="1:18" ht="15" customHeight="1" x14ac:dyDescent="0.2">
      <c r="A3" s="209"/>
      <c r="B3" s="211"/>
      <c r="C3" s="213"/>
      <c r="D3" s="21" t="s">
        <v>56</v>
      </c>
      <c r="E3" s="20" t="s">
        <v>106</v>
      </c>
      <c r="F3" s="22" t="s">
        <v>107</v>
      </c>
      <c r="G3" s="21" t="s">
        <v>56</v>
      </c>
      <c r="H3" s="20" t="s">
        <v>106</v>
      </c>
      <c r="I3" s="22" t="s">
        <v>107</v>
      </c>
      <c r="J3" s="21" t="s">
        <v>56</v>
      </c>
      <c r="K3" s="20" t="s">
        <v>106</v>
      </c>
      <c r="L3" s="22" t="s">
        <v>107</v>
      </c>
      <c r="M3" s="21" t="s">
        <v>56</v>
      </c>
      <c r="N3" s="20" t="s">
        <v>106</v>
      </c>
      <c r="O3" s="22" t="s">
        <v>107</v>
      </c>
      <c r="P3" s="21" t="s">
        <v>56</v>
      </c>
      <c r="Q3" s="20" t="s">
        <v>106</v>
      </c>
      <c r="R3" s="22" t="s">
        <v>107</v>
      </c>
    </row>
    <row r="4" spans="1:18" ht="15" customHeight="1" x14ac:dyDescent="0.2">
      <c r="A4" s="30" t="s">
        <v>0</v>
      </c>
      <c r="B4" s="1">
        <v>3439320</v>
      </c>
      <c r="C4" s="31">
        <v>138618</v>
      </c>
      <c r="D4" s="23">
        <f t="shared" ref="D4:D12" si="0">C4*3</f>
        <v>415854</v>
      </c>
      <c r="E4" s="16">
        <f>D4-(D4*0.15)</f>
        <v>353475.9</v>
      </c>
      <c r="F4" s="24">
        <f>D4+(D4*0.15)</f>
        <v>478232.1</v>
      </c>
      <c r="G4" s="23">
        <f t="shared" ref="G4:G12" si="1">C4*4</f>
        <v>554472</v>
      </c>
      <c r="H4" s="16">
        <f>G4-(G4*0.15)</f>
        <v>471301.2</v>
      </c>
      <c r="I4" s="24">
        <f>G4+(G4*0.15)</f>
        <v>637642.80000000005</v>
      </c>
      <c r="J4" s="23">
        <f t="shared" ref="J4:J12" si="2">C4*5</f>
        <v>693090</v>
      </c>
      <c r="K4" s="16">
        <f>J4-(J4*0.15)</f>
        <v>589126.5</v>
      </c>
      <c r="L4" s="24">
        <f>J4+(J4*0.15)</f>
        <v>797053.5</v>
      </c>
      <c r="M4" s="23">
        <f t="shared" ref="M4:M12" si="3">C4*6</f>
        <v>831708</v>
      </c>
      <c r="N4" s="16">
        <f>M4-(M4*0.15)</f>
        <v>706951.8</v>
      </c>
      <c r="O4" s="24">
        <f>M4+(M4*0.15)</f>
        <v>956464.2</v>
      </c>
      <c r="P4" s="23">
        <f t="shared" ref="P4:P12" si="4">C4*7</f>
        <v>970326</v>
      </c>
      <c r="Q4" s="16">
        <f>P4-(P4*0.15)</f>
        <v>824777.1</v>
      </c>
      <c r="R4" s="24">
        <f>P4+(P4*0.15)</f>
        <v>1115874.8999999999</v>
      </c>
    </row>
    <row r="5" spans="1:18" ht="15" customHeight="1" x14ac:dyDescent="0.2">
      <c r="A5" s="30" t="s">
        <v>25</v>
      </c>
      <c r="B5" s="1">
        <v>1456927</v>
      </c>
      <c r="C5" s="31">
        <v>138618</v>
      </c>
      <c r="D5" s="23">
        <f t="shared" si="0"/>
        <v>415854</v>
      </c>
      <c r="E5" s="16">
        <f t="shared" ref="E5:E12" si="5">D5-(D5*0.15)</f>
        <v>353475.9</v>
      </c>
      <c r="F5" s="24">
        <f t="shared" ref="F5:F12" si="6">D5+(D5*0.15)</f>
        <v>478232.1</v>
      </c>
      <c r="G5" s="23">
        <f t="shared" si="1"/>
        <v>554472</v>
      </c>
      <c r="H5" s="16">
        <f t="shared" ref="H5:H12" si="7">G5-(G5*0.15)</f>
        <v>471301.2</v>
      </c>
      <c r="I5" s="24">
        <f t="shared" ref="I5:I12" si="8">G5+(G5*0.15)</f>
        <v>637642.80000000005</v>
      </c>
      <c r="J5" s="23">
        <f t="shared" si="2"/>
        <v>693090</v>
      </c>
      <c r="K5" s="16">
        <f t="shared" ref="K5:K12" si="9">J5-(J5*0.15)</f>
        <v>589126.5</v>
      </c>
      <c r="L5" s="24">
        <f t="shared" ref="L5:L12" si="10">J5+(J5*0.15)</f>
        <v>797053.5</v>
      </c>
      <c r="M5" s="23">
        <f t="shared" si="3"/>
        <v>831708</v>
      </c>
      <c r="N5" s="16">
        <f t="shared" ref="N5:N12" si="11">M5-(M5*0.15)</f>
        <v>706951.8</v>
      </c>
      <c r="O5" s="24">
        <f t="shared" ref="O5:O12" si="12">M5+(M5*0.15)</f>
        <v>956464.2</v>
      </c>
      <c r="P5" s="23">
        <f t="shared" si="4"/>
        <v>970326</v>
      </c>
      <c r="Q5" s="16">
        <f t="shared" ref="Q5:Q12" si="13">P5-(P5*0.15)</f>
        <v>824777.1</v>
      </c>
      <c r="R5" s="24">
        <f t="shared" ref="R5:R12" si="14">P5+(P5*0.15)</f>
        <v>1115874.8999999999</v>
      </c>
    </row>
    <row r="6" spans="1:18" ht="15" customHeight="1" x14ac:dyDescent="0.2">
      <c r="A6" s="30" t="s">
        <v>36</v>
      </c>
      <c r="B6" s="1">
        <v>6541978</v>
      </c>
      <c r="C6" s="31">
        <v>138618</v>
      </c>
      <c r="D6" s="23">
        <f t="shared" si="0"/>
        <v>415854</v>
      </c>
      <c r="E6" s="16">
        <f t="shared" si="5"/>
        <v>353475.9</v>
      </c>
      <c r="F6" s="24">
        <f t="shared" si="6"/>
        <v>478232.1</v>
      </c>
      <c r="G6" s="23">
        <f t="shared" si="1"/>
        <v>554472</v>
      </c>
      <c r="H6" s="16">
        <f t="shared" si="7"/>
        <v>471301.2</v>
      </c>
      <c r="I6" s="24">
        <f t="shared" si="8"/>
        <v>637642.80000000005</v>
      </c>
      <c r="J6" s="23">
        <f t="shared" si="2"/>
        <v>693090</v>
      </c>
      <c r="K6" s="16">
        <f t="shared" si="9"/>
        <v>589126.5</v>
      </c>
      <c r="L6" s="24">
        <f t="shared" si="10"/>
        <v>797053.5</v>
      </c>
      <c r="M6" s="23">
        <f t="shared" si="3"/>
        <v>831708</v>
      </c>
      <c r="N6" s="16">
        <f t="shared" si="11"/>
        <v>706951.8</v>
      </c>
      <c r="O6" s="24">
        <f t="shared" si="12"/>
        <v>956464.2</v>
      </c>
      <c r="P6" s="23">
        <f t="shared" si="4"/>
        <v>970326</v>
      </c>
      <c r="Q6" s="16">
        <f t="shared" si="13"/>
        <v>824777.1</v>
      </c>
      <c r="R6" s="24">
        <f t="shared" si="14"/>
        <v>1115874.8999999999</v>
      </c>
    </row>
    <row r="7" spans="1:18" ht="15" customHeight="1" x14ac:dyDescent="0.2">
      <c r="A7" s="30" t="s">
        <v>43</v>
      </c>
      <c r="B7" s="1">
        <v>5738249</v>
      </c>
      <c r="C7" s="31">
        <v>138618</v>
      </c>
      <c r="D7" s="23">
        <f t="shared" si="0"/>
        <v>415854</v>
      </c>
      <c r="E7" s="16">
        <f t="shared" si="5"/>
        <v>353475.9</v>
      </c>
      <c r="F7" s="24">
        <f t="shared" si="6"/>
        <v>478232.1</v>
      </c>
      <c r="G7" s="23">
        <f t="shared" si="1"/>
        <v>554472</v>
      </c>
      <c r="H7" s="16">
        <f t="shared" si="7"/>
        <v>471301.2</v>
      </c>
      <c r="I7" s="24">
        <f t="shared" si="8"/>
        <v>637642.80000000005</v>
      </c>
      <c r="J7" s="23">
        <f t="shared" si="2"/>
        <v>693090</v>
      </c>
      <c r="K7" s="16">
        <f t="shared" si="9"/>
        <v>589126.5</v>
      </c>
      <c r="L7" s="24">
        <f t="shared" si="10"/>
        <v>797053.5</v>
      </c>
      <c r="M7" s="23">
        <f t="shared" si="3"/>
        <v>831708</v>
      </c>
      <c r="N7" s="16">
        <f t="shared" si="11"/>
        <v>706951.8</v>
      </c>
      <c r="O7" s="24">
        <f t="shared" si="12"/>
        <v>956464.2</v>
      </c>
      <c r="P7" s="23">
        <f t="shared" si="4"/>
        <v>970326</v>
      </c>
      <c r="Q7" s="16">
        <f t="shared" si="13"/>
        <v>824777.1</v>
      </c>
      <c r="R7" s="24">
        <f t="shared" si="14"/>
        <v>1115874.8999999999</v>
      </c>
    </row>
    <row r="8" spans="1:18" ht="15" customHeight="1" x14ac:dyDescent="0.2">
      <c r="A8" s="30" t="s">
        <v>45</v>
      </c>
      <c r="B8" s="1">
        <v>2025070</v>
      </c>
      <c r="C8" s="31">
        <v>138618</v>
      </c>
      <c r="D8" s="23">
        <f t="shared" si="0"/>
        <v>415854</v>
      </c>
      <c r="E8" s="16">
        <f t="shared" si="5"/>
        <v>353475.9</v>
      </c>
      <c r="F8" s="24">
        <f t="shared" si="6"/>
        <v>478232.1</v>
      </c>
      <c r="G8" s="23">
        <f t="shared" si="1"/>
        <v>554472</v>
      </c>
      <c r="H8" s="16">
        <f t="shared" si="7"/>
        <v>471301.2</v>
      </c>
      <c r="I8" s="24">
        <f t="shared" si="8"/>
        <v>637642.80000000005</v>
      </c>
      <c r="J8" s="23">
        <f t="shared" si="2"/>
        <v>693090</v>
      </c>
      <c r="K8" s="16">
        <f t="shared" si="9"/>
        <v>589126.5</v>
      </c>
      <c r="L8" s="24">
        <f t="shared" si="10"/>
        <v>797053.5</v>
      </c>
      <c r="M8" s="23">
        <f t="shared" si="3"/>
        <v>831708</v>
      </c>
      <c r="N8" s="16">
        <f t="shared" si="11"/>
        <v>706951.8</v>
      </c>
      <c r="O8" s="24">
        <f t="shared" si="12"/>
        <v>956464.2</v>
      </c>
      <c r="P8" s="23">
        <f t="shared" si="4"/>
        <v>970326</v>
      </c>
      <c r="Q8" s="16">
        <f t="shared" si="13"/>
        <v>824777.1</v>
      </c>
      <c r="R8" s="24">
        <f t="shared" si="14"/>
        <v>1115874.8999999999</v>
      </c>
    </row>
    <row r="9" spans="1:18" ht="15" customHeight="1" x14ac:dyDescent="0.2">
      <c r="A9" s="30" t="s">
        <v>47</v>
      </c>
      <c r="B9" s="1">
        <v>656826</v>
      </c>
      <c r="C9" s="31">
        <v>138618</v>
      </c>
      <c r="D9" s="23">
        <f t="shared" si="0"/>
        <v>415854</v>
      </c>
      <c r="E9" s="16">
        <f t="shared" si="5"/>
        <v>353475.9</v>
      </c>
      <c r="F9" s="24">
        <f t="shared" si="6"/>
        <v>478232.1</v>
      </c>
      <c r="G9" s="23">
        <f t="shared" si="1"/>
        <v>554472</v>
      </c>
      <c r="H9" s="16">
        <f t="shared" si="7"/>
        <v>471301.2</v>
      </c>
      <c r="I9" s="24">
        <f t="shared" si="8"/>
        <v>637642.80000000005</v>
      </c>
      <c r="J9" s="23">
        <f t="shared" si="2"/>
        <v>693090</v>
      </c>
      <c r="K9" s="16">
        <f t="shared" si="9"/>
        <v>589126.5</v>
      </c>
      <c r="L9" s="24">
        <f t="shared" si="10"/>
        <v>797053.5</v>
      </c>
      <c r="M9" s="23">
        <f t="shared" si="3"/>
        <v>831708</v>
      </c>
      <c r="N9" s="16">
        <f t="shared" si="11"/>
        <v>706951.8</v>
      </c>
      <c r="O9" s="24">
        <f t="shared" si="12"/>
        <v>956464.2</v>
      </c>
      <c r="P9" s="23">
        <f t="shared" si="4"/>
        <v>970326</v>
      </c>
      <c r="Q9" s="16">
        <f t="shared" si="13"/>
        <v>824777.1</v>
      </c>
      <c r="R9" s="24">
        <f t="shared" si="14"/>
        <v>1115874.8999999999</v>
      </c>
    </row>
    <row r="10" spans="1:18" ht="15" customHeight="1" x14ac:dyDescent="0.2">
      <c r="A10" s="30" t="s">
        <v>44</v>
      </c>
      <c r="B10" s="1">
        <v>2779657</v>
      </c>
      <c r="C10" s="31">
        <v>138618</v>
      </c>
      <c r="D10" s="23">
        <f t="shared" si="0"/>
        <v>415854</v>
      </c>
      <c r="E10" s="16">
        <f t="shared" si="5"/>
        <v>353475.9</v>
      </c>
      <c r="F10" s="24">
        <f t="shared" si="6"/>
        <v>478232.1</v>
      </c>
      <c r="G10" s="23">
        <f t="shared" si="1"/>
        <v>554472</v>
      </c>
      <c r="H10" s="16">
        <f t="shared" si="7"/>
        <v>471301.2</v>
      </c>
      <c r="I10" s="24">
        <f t="shared" si="8"/>
        <v>637642.80000000005</v>
      </c>
      <c r="J10" s="23">
        <f t="shared" si="2"/>
        <v>693090</v>
      </c>
      <c r="K10" s="16">
        <f t="shared" si="9"/>
        <v>589126.5</v>
      </c>
      <c r="L10" s="24">
        <f t="shared" si="10"/>
        <v>797053.5</v>
      </c>
      <c r="M10" s="23">
        <f t="shared" si="3"/>
        <v>831708</v>
      </c>
      <c r="N10" s="16">
        <f t="shared" si="11"/>
        <v>706951.8</v>
      </c>
      <c r="O10" s="24">
        <f t="shared" si="12"/>
        <v>956464.2</v>
      </c>
      <c r="P10" s="23">
        <f t="shared" si="4"/>
        <v>970326</v>
      </c>
      <c r="Q10" s="16">
        <f t="shared" si="13"/>
        <v>824777.1</v>
      </c>
      <c r="R10" s="24">
        <f t="shared" si="14"/>
        <v>1115874.8999999999</v>
      </c>
    </row>
    <row r="11" spans="1:18" ht="15" customHeight="1" x14ac:dyDescent="0.2">
      <c r="A11" s="30" t="s">
        <v>46</v>
      </c>
      <c r="B11" s="1">
        <v>1768576</v>
      </c>
      <c r="C11" s="31">
        <v>138618</v>
      </c>
      <c r="D11" s="23">
        <f t="shared" si="0"/>
        <v>415854</v>
      </c>
      <c r="E11" s="16">
        <f t="shared" si="5"/>
        <v>353475.9</v>
      </c>
      <c r="F11" s="24">
        <f t="shared" si="6"/>
        <v>478232.1</v>
      </c>
      <c r="G11" s="23">
        <f t="shared" si="1"/>
        <v>554472</v>
      </c>
      <c r="H11" s="16">
        <f t="shared" si="7"/>
        <v>471301.2</v>
      </c>
      <c r="I11" s="24">
        <f t="shared" si="8"/>
        <v>637642.80000000005</v>
      </c>
      <c r="J11" s="23">
        <f t="shared" si="2"/>
        <v>693090</v>
      </c>
      <c r="K11" s="16">
        <f t="shared" si="9"/>
        <v>589126.5</v>
      </c>
      <c r="L11" s="24">
        <f t="shared" si="10"/>
        <v>797053.5</v>
      </c>
      <c r="M11" s="23">
        <f t="shared" si="3"/>
        <v>831708</v>
      </c>
      <c r="N11" s="16">
        <f t="shared" si="11"/>
        <v>706951.8</v>
      </c>
      <c r="O11" s="24">
        <f t="shared" si="12"/>
        <v>956464.2</v>
      </c>
      <c r="P11" s="23">
        <f t="shared" si="4"/>
        <v>970326</v>
      </c>
      <c r="Q11" s="16">
        <f t="shared" si="13"/>
        <v>824777.1</v>
      </c>
      <c r="R11" s="24">
        <f t="shared" si="14"/>
        <v>1115874.8999999999</v>
      </c>
    </row>
    <row r="12" spans="1:18" ht="15" customHeight="1" x14ac:dyDescent="0.2">
      <c r="A12" s="30" t="s">
        <v>48</v>
      </c>
      <c r="B12" s="1">
        <v>3317072</v>
      </c>
      <c r="C12" s="31">
        <v>138618</v>
      </c>
      <c r="D12" s="23">
        <f t="shared" si="0"/>
        <v>415854</v>
      </c>
      <c r="E12" s="16">
        <f t="shared" si="5"/>
        <v>353475.9</v>
      </c>
      <c r="F12" s="24">
        <f t="shared" si="6"/>
        <v>478232.1</v>
      </c>
      <c r="G12" s="23">
        <f t="shared" si="1"/>
        <v>554472</v>
      </c>
      <c r="H12" s="16">
        <f t="shared" si="7"/>
        <v>471301.2</v>
      </c>
      <c r="I12" s="24">
        <f t="shared" si="8"/>
        <v>637642.80000000005</v>
      </c>
      <c r="J12" s="23">
        <f t="shared" si="2"/>
        <v>693090</v>
      </c>
      <c r="K12" s="16">
        <f t="shared" si="9"/>
        <v>589126.5</v>
      </c>
      <c r="L12" s="24">
        <f t="shared" si="10"/>
        <v>797053.5</v>
      </c>
      <c r="M12" s="23">
        <f t="shared" si="3"/>
        <v>831708</v>
      </c>
      <c r="N12" s="16">
        <f t="shared" si="11"/>
        <v>706951.8</v>
      </c>
      <c r="O12" s="24">
        <f t="shared" si="12"/>
        <v>956464.2</v>
      </c>
      <c r="P12" s="23">
        <f t="shared" si="4"/>
        <v>970326</v>
      </c>
      <c r="Q12" s="16">
        <f t="shared" si="13"/>
        <v>824777.1</v>
      </c>
      <c r="R12" s="24">
        <f t="shared" si="14"/>
        <v>1115874.8999999999</v>
      </c>
    </row>
    <row r="13" spans="1:18" ht="15" customHeight="1" thickBot="1" x14ac:dyDescent="0.25">
      <c r="A13" s="32" t="s">
        <v>51</v>
      </c>
      <c r="B13" s="33">
        <f>SUM(B4:B12)</f>
        <v>27723675</v>
      </c>
      <c r="C13" s="34"/>
      <c r="D13" s="25"/>
      <c r="E13" s="26"/>
      <c r="F13" s="27"/>
      <c r="G13" s="25"/>
      <c r="H13" s="26"/>
      <c r="I13" s="27"/>
      <c r="J13" s="25"/>
      <c r="K13" s="26"/>
      <c r="L13" s="27"/>
      <c r="M13" s="25"/>
      <c r="N13" s="26"/>
      <c r="O13" s="27"/>
      <c r="P13" s="25"/>
      <c r="Q13" s="28"/>
      <c r="R13" s="29"/>
    </row>
  </sheetData>
  <mergeCells count="8">
    <mergeCell ref="J2:L2"/>
    <mergeCell ref="M2:O2"/>
    <mergeCell ref="P2:R2"/>
    <mergeCell ref="A2:A3"/>
    <mergeCell ref="B2:B3"/>
    <mergeCell ref="C2:C3"/>
    <mergeCell ref="D2:F2"/>
    <mergeCell ref="G2:I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3468B-F010-6042-B9C1-E491DF0202A0}">
  <sheetPr codeName="Sheet5"/>
  <dimension ref="A1"/>
  <sheetViews>
    <sheetView topLeftCell="D12" zoomScale="180" zoomScaleNormal="180" workbookViewId="0"/>
  </sheetViews>
  <sheetFormatPr baseColWidth="10" defaultRowHeight="15" x14ac:dyDescent="0.2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Results N.3.2.5</vt:lpstr>
      <vt:lpstr>Constituencies</vt:lpstr>
      <vt:lpstr>Seats</vt:lpstr>
      <vt:lpstr>Norms</vt:lpstr>
      <vt:lpstr>Map</vt:lpstr>
      <vt:lpstr>'Results N.3.2.5'!Print_Area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Coleman, Collin</dc:creator>
  <cp:lastModifiedBy>Norman du Plessis</cp:lastModifiedBy>
  <cp:lastPrinted>2024-11-11T08:45:08Z</cp:lastPrinted>
  <dcterms:created xsi:type="dcterms:W3CDTF">2024-08-13T10:28:47Z</dcterms:created>
  <dcterms:modified xsi:type="dcterms:W3CDTF">2025-07-14T18:33:25Z</dcterms:modified>
</cp:coreProperties>
</file>